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693" activeTab="2"/>
  </bookViews>
  <sheets>
    <sheet name="入力シート（男子）" sheetId="1" r:id="rId1"/>
    <sheet name="申込書式（男子用）" sheetId="2" r:id="rId2"/>
    <sheet name="入力シート（女子）" sheetId="3" r:id="rId3"/>
    <sheet name="申込書式（女子）" sheetId="4" r:id="rId4"/>
    <sheet name="Sheet1" sheetId="5" state="hidden" r:id="rId5"/>
  </sheets>
  <definedNames>
    <definedName name="_xlfn.SINGLE" hidden="1">#NAME?</definedName>
    <definedName name="_xlnm.Print_Area" localSheetId="3">'申込書式（女子）'!$A$1:$J$43</definedName>
    <definedName name="_xlnm.Print_Area" localSheetId="1">'申込書式（男子用）'!$B$1:$K$43</definedName>
  </definedNames>
  <calcPr fullCalcOnLoad="1"/>
</workbook>
</file>

<file path=xl/comments1.xml><?xml version="1.0" encoding="utf-8"?>
<comments xmlns="http://schemas.openxmlformats.org/spreadsheetml/2006/main">
  <authors>
    <author>佐藤　雄吾</author>
  </authors>
  <commentList>
    <comment ref="A4" authorId="0">
      <text>
        <r>
          <rPr>
            <sz val="16"/>
            <rFont val="AR P丸ゴシック体M"/>
            <family val="3"/>
          </rPr>
          <t>下関支部のみ
市予選の順位を
記入する</t>
        </r>
      </text>
    </comment>
  </commentList>
</comments>
</file>

<file path=xl/comments3.xml><?xml version="1.0" encoding="utf-8"?>
<comments xmlns="http://schemas.openxmlformats.org/spreadsheetml/2006/main">
  <authors>
    <author>佐藤　雄吾</author>
  </authors>
  <commentList>
    <comment ref="A4" authorId="0">
      <text>
        <r>
          <rPr>
            <sz val="16"/>
            <rFont val="AR P丸ゴシック体M"/>
            <family val="3"/>
          </rPr>
          <t>下関支部のみ
市予選の順位を
記入する</t>
        </r>
      </text>
    </comment>
  </commentList>
</comments>
</file>

<file path=xl/sharedStrings.xml><?xml version="1.0" encoding="utf-8"?>
<sst xmlns="http://schemas.openxmlformats.org/spreadsheetml/2006/main" count="351" uniqueCount="158">
  <si>
    <t>監督名</t>
  </si>
  <si>
    <t>《個人戦シングルス》</t>
  </si>
  <si>
    <t>学年</t>
  </si>
  <si>
    <t>備考</t>
  </si>
  <si>
    <t>単</t>
  </si>
  <si>
    <t>《個人戦ダブルス》</t>
  </si>
  <si>
    <t>複</t>
  </si>
  <si>
    <t>上記の通り申し込みます。</t>
  </si>
  <si>
    <t>氏名印</t>
  </si>
  <si>
    <t>氏　　　名</t>
  </si>
  <si>
    <t>主　将</t>
  </si>
  <si>
    <t>選　手</t>
  </si>
  <si>
    <t>番号</t>
  </si>
  <si>
    <t>氏名</t>
  </si>
  <si>
    <t>団体</t>
  </si>
  <si>
    <t>個人</t>
  </si>
  <si>
    <t>○</t>
  </si>
  <si>
    <t>選手２</t>
  </si>
  <si>
    <t>選手３</t>
  </si>
  <si>
    <t>D1</t>
  </si>
  <si>
    <t>選手４</t>
  </si>
  <si>
    <t>S1</t>
  </si>
  <si>
    <t>選手５</t>
  </si>
  <si>
    <t>選手６</t>
  </si>
  <si>
    <t>選手７</t>
  </si>
  <si>
    <t>選手８</t>
  </si>
  <si>
    <t>選手９</t>
  </si>
  <si>
    <t>選手１０</t>
  </si>
  <si>
    <t>D2</t>
  </si>
  <si>
    <t>ふりがな</t>
  </si>
  <si>
    <t>S1</t>
  </si>
  <si>
    <t>D1</t>
  </si>
  <si>
    <t>S2</t>
  </si>
  <si>
    <t>S3</t>
  </si>
  <si>
    <t>S4</t>
  </si>
  <si>
    <t>D3</t>
  </si>
  <si>
    <t>D4</t>
  </si>
  <si>
    <t>選手１（主将）</t>
  </si>
  <si>
    <t>参加申し込み日</t>
  </si>
  <si>
    <t>性別</t>
  </si>
  <si>
    <t>支部順位</t>
  </si>
  <si>
    <t>チーム情報</t>
  </si>
  <si>
    <t>団体名など</t>
  </si>
  <si>
    <t>選手１１</t>
  </si>
  <si>
    <t>選手１２</t>
  </si>
  <si>
    <t>女子</t>
  </si>
  <si>
    <t>○</t>
  </si>
  <si>
    <t>支部名</t>
  </si>
  <si>
    <t>支部ランク</t>
  </si>
  <si>
    <t>（○○○-○○○-○○○○）</t>
  </si>
  <si>
    <t>監督以外の引率者氏名</t>
  </si>
  <si>
    <t>出場生徒数</t>
  </si>
  <si>
    <t>人</t>
  </si>
  <si>
    <t>大会運営費一部負担金（参加料）</t>
  </si>
  <si>
    <t>５００円</t>
  </si>
  <si>
    <t>×</t>
  </si>
  <si>
    <t>人＝</t>
  </si>
  <si>
    <t>円</t>
  </si>
  <si>
    <t>２位</t>
  </si>
  <si>
    <t>男子</t>
  </si>
  <si>
    <t>支部番号</t>
  </si>
  <si>
    <t>支部長名</t>
  </si>
  <si>
    <t>監督以外の引率</t>
  </si>
  <si>
    <t>１位</t>
  </si>
  <si>
    <t>２位</t>
  </si>
  <si>
    <t>久保　ジロウ</t>
  </si>
  <si>
    <t>下松市立山口中学校</t>
  </si>
  <si>
    <t>伊藤　博文</t>
  </si>
  <si>
    <t>防長　タロウ</t>
  </si>
  <si>
    <t>女子申込</t>
  </si>
  <si>
    <t>男子申込</t>
  </si>
  <si>
    <t>↓</t>
  </si>
  <si>
    <t>亜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</si>
  <si>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</si>
  <si>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</si>
  <si>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</si>
  <si>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</si>
  <si>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</si>
  <si>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</si>
  <si>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</si>
  <si>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</si>
  <si>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</si>
  <si>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</si>
  <si>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</si>
  <si>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</si>
  <si>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市</t>
  </si>
  <si>
    <t>差</t>
  </si>
  <si>
    <t>子</t>
  </si>
  <si>
    <t>毛</t>
  </si>
  <si>
    <t>区</t>
  </si>
  <si>
    <t>木</t>
  </si>
  <si>
    <t>火</t>
  </si>
  <si>
    <t>雄</t>
  </si>
  <si>
    <t>絵</t>
  </si>
  <si>
    <t>雨</t>
  </si>
  <si>
    <t>井</t>
  </si>
  <si>
    <t>S2</t>
  </si>
  <si>
    <t>S3</t>
  </si>
  <si>
    <t>S4</t>
  </si>
  <si>
    <t>D2</t>
  </si>
  <si>
    <t>D3</t>
  </si>
  <si>
    <t>D4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</si>
  <si>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</si>
  <si>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</si>
  <si>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</si>
  <si>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</si>
  <si>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</si>
  <si>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</si>
  <si>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</si>
  <si>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</si>
  <si>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</si>
  <si>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</si>
  <si>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</si>
  <si>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</si>
  <si>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ね</t>
  </si>
  <si>
    <t>うし</t>
  </si>
  <si>
    <t>とら</t>
  </si>
  <si>
    <t>う</t>
  </si>
  <si>
    <t>たつ</t>
  </si>
  <si>
    <t>み</t>
  </si>
  <si>
    <t>うま</t>
  </si>
  <si>
    <t>ひつじ</t>
  </si>
  <si>
    <t>さる</t>
  </si>
  <si>
    <t>とり</t>
  </si>
  <si>
    <t>いぬ</t>
  </si>
  <si>
    <t>３位</t>
  </si>
  <si>
    <r>
      <t xml:space="preserve"> </t>
    </r>
    <r>
      <rPr>
        <sz val="8"/>
        <rFont val="ＭＳ Ｐゴシック"/>
        <family val="3"/>
      </rPr>
      <t>上記の者は、本大会の参加について保護者の同意を得ているので、参加を申し込みます。また、本大会の参加に際し使用した個人情報について、プログラム作成及び成績上位者の報道発表並びにホームページへの記載について本人及び保護者の同意を得ています。
（記載の同意が得られない場合は、備考欄に「否」を記入し、申込書提出前にその内容を東部中体連事務局に連絡すること。）</t>
    </r>
  </si>
  <si>
    <t>団体名</t>
  </si>
  <si>
    <t>高杉　晋作</t>
  </si>
  <si>
    <t>監督種別</t>
  </si>
  <si>
    <t>名前</t>
  </si>
  <si>
    <t>当該校教員</t>
  </si>
  <si>
    <t>マネージャー（当該校教職員）</t>
  </si>
  <si>
    <t>部活道指導員</t>
  </si>
  <si>
    <t>マネージャー（当該校部活動指導員）</t>
  </si>
  <si>
    <t>外部指導者</t>
  </si>
  <si>
    <t>マネージャー（当該チーム生徒）</t>
  </si>
  <si>
    <t>コーチ（外部指導者）</t>
  </si>
  <si>
    <t>スポーツ団体指導者</t>
  </si>
  <si>
    <t>コーチ（スポーツ団体指導者）</t>
  </si>
  <si>
    <t>団体略称</t>
  </si>
  <si>
    <t>ベンチ入り種別</t>
  </si>
  <si>
    <t>ﾏﾈｰｼﾞｬｰ名
コーチ名</t>
  </si>
  <si>
    <t>団体代表者</t>
  </si>
  <si>
    <t>代表者</t>
  </si>
  <si>
    <t>緊急連絡先</t>
  </si>
  <si>
    <t>団体名</t>
  </si>
  <si>
    <t>略称</t>
  </si>
  <si>
    <t>山口中</t>
  </si>
  <si>
    <t>山口</t>
  </si>
  <si>
    <t>代表者</t>
  </si>
  <si>
    <t>氏名印</t>
  </si>
  <si>
    <t>周防市立周防中学校</t>
  </si>
  <si>
    <t>周防中</t>
  </si>
  <si>
    <t>周防</t>
  </si>
  <si>
    <t>た</t>
  </si>
  <si>
    <t>ち</t>
  </si>
  <si>
    <t>令和　６　年　６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</si>
</sst>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8"/>
      <name val="ＭＳ Ｐゴシック"/>
      <family val="3"/>
    </font>
    <font>
      <sz val="16"/>
      <name val="AR P丸ゴシック体M"/>
      <family val="3"/>
    </font>
    <font>
      <b/>
      <sz val="8"/>
      <name val="ＭＳ 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 quotePrefix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 wrapText="1" shrinkToFit="1"/>
    </xf>
    <xf numFmtId="0" fontId="2" fillId="0" borderId="39" xfId="0" applyFont="1" applyBorder="1" applyAlignment="1">
      <alignment vertical="center" wrapText="1" shrinkToFit="1"/>
    </xf>
    <xf numFmtId="0" fontId="11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49" fontId="11" fillId="0" borderId="12" xfId="0" applyNumberFormat="1" applyFont="1" applyBorder="1" applyAlignment="1" quotePrefix="1">
      <alignment horizontal="center" vertical="center" shrinkToFit="1"/>
    </xf>
    <xf numFmtId="49" fontId="11" fillId="0" borderId="33" xfId="0" applyNumberFormat="1" applyFont="1" applyBorder="1" applyAlignment="1" quotePrefix="1">
      <alignment horizontal="center" vertical="center" shrinkToFit="1"/>
    </xf>
    <xf numFmtId="49" fontId="11" fillId="0" borderId="28" xfId="0" applyNumberFormat="1" applyFont="1" applyBorder="1" applyAlignment="1" quotePrefix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66" fillId="33" borderId="57" xfId="0" applyFont="1" applyFill="1" applyBorder="1" applyAlignment="1">
      <alignment horizontal="center" vertical="center"/>
    </xf>
    <xf numFmtId="0" fontId="66" fillId="33" borderId="58" xfId="0" applyFont="1" applyFill="1" applyBorder="1" applyAlignment="1">
      <alignment horizontal="center" vertical="center"/>
    </xf>
    <xf numFmtId="0" fontId="66" fillId="33" borderId="59" xfId="0" applyFont="1" applyFill="1" applyBorder="1" applyAlignment="1">
      <alignment horizontal="center" vertical="center"/>
    </xf>
    <xf numFmtId="0" fontId="66" fillId="33" borderId="60" xfId="0" applyFont="1" applyFill="1" applyBorder="1" applyAlignment="1">
      <alignment horizontal="center" vertical="center"/>
    </xf>
    <xf numFmtId="0" fontId="66" fillId="33" borderId="61" xfId="0" applyFont="1" applyFill="1" applyBorder="1" applyAlignment="1">
      <alignment horizontal="center" vertical="center"/>
    </xf>
    <xf numFmtId="0" fontId="66" fillId="33" borderId="62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/>
    </xf>
    <xf numFmtId="0" fontId="66" fillId="13" borderId="60" xfId="0" applyFont="1" applyFill="1" applyBorder="1" applyAlignment="1">
      <alignment horizontal="center" vertical="center"/>
    </xf>
    <xf numFmtId="0" fontId="66" fillId="13" borderId="61" xfId="0" applyFont="1" applyFill="1" applyBorder="1" applyAlignment="1">
      <alignment horizontal="center" vertical="center"/>
    </xf>
    <xf numFmtId="0" fontId="66" fillId="13" borderId="6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85725</xdr:rowOff>
    </xdr:from>
    <xdr:to>
      <xdr:col>15</xdr:col>
      <xdr:colOff>342900</xdr:colOff>
      <xdr:row>7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6962775" y="85725"/>
          <a:ext cx="3743325" cy="18669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個人戦のみの出場の場合は、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支部順位は空白でお願いします。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団体略称は、プログラムに記載する時に使用します。ゼッケンと同じ表記で記入して下さい。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8</xdr:col>
      <xdr:colOff>257175</xdr:colOff>
      <xdr:row>7</xdr:row>
      <xdr:rowOff>228600</xdr:rowOff>
    </xdr:from>
    <xdr:to>
      <xdr:col>18</xdr:col>
      <xdr:colOff>219075</xdr:colOff>
      <xdr:row>23</xdr:row>
      <xdr:rowOff>85725</xdr:rowOff>
    </xdr:to>
    <xdr:sp>
      <xdr:nvSpPr>
        <xdr:cNvPr id="2" name="角丸四角形 2"/>
        <xdr:cNvSpPr>
          <a:spLocks/>
        </xdr:cNvSpPr>
      </xdr:nvSpPr>
      <xdr:spPr>
        <a:xfrm>
          <a:off x="6724650" y="1990725"/>
          <a:ext cx="5915025" cy="3819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監督種別・ベンチ入り種別はセルをクリックして選択してください。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団体のセルは、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個人のセルは、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Ｓ１・・・シングルスの１番手　　Ｓ２・・・シングルスの２番手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Ｄ１・・・ダブルスの１番手　　　Ｄ２・・・ダブルスの２番手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となっていますので、Ｓ１、Ｄ１などの入力を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21</xdr:row>
      <xdr:rowOff>133350</xdr:rowOff>
    </xdr:from>
    <xdr:to>
      <xdr:col>4</xdr:col>
      <xdr:colOff>723900</xdr:colOff>
      <xdr:row>28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7600950"/>
          <a:ext cx="323850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・ベンチに入れるのは、監督１名とマネージャーかコーチとどちらか１名です。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・マネージャーは、校長・教員・生徒・部活動指導員がなれます。コーチは外部指導者かスポーツ団体指導者がなれます。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38100</xdr:rowOff>
    </xdr:from>
    <xdr:to>
      <xdr:col>14</xdr:col>
      <xdr:colOff>523875</xdr:colOff>
      <xdr:row>7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7305675" y="38100"/>
          <a:ext cx="3724275" cy="18859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個人戦のみの出場の場合は、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支部順位は空白でお願いします。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団体略称は、プログラムに記載する時に使用します。ゼッケンと同じ表記で記入して下さい。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0</xdr:colOff>
      <xdr:row>7</xdr:row>
      <xdr:rowOff>200025</xdr:rowOff>
    </xdr:from>
    <xdr:to>
      <xdr:col>17</xdr:col>
      <xdr:colOff>371475</xdr:colOff>
      <xdr:row>23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7077075" y="1962150"/>
          <a:ext cx="5857875" cy="38862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必要な情報を入力してください。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監督種別・ベンチ入り種別はセルをクリックして選択してください。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団体のセルは、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空白か○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個人のセルは、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Ｓ１・・・シングルスの１番手　　Ｓ２・・・シングルスの２番手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Ｄ１・・・ダブルスの１番手　　　Ｄ２・・・ダブルスの２番手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となっていますので、Ｓ１、Ｄ１などの入力を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半角英数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209550</xdr:rowOff>
    </xdr:from>
    <xdr:to>
      <xdr:col>3</xdr:col>
      <xdr:colOff>504825</xdr:colOff>
      <xdr:row>29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7667625"/>
          <a:ext cx="30289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・ベンチに入れるのは、監督１名とマネージャーかコーチとどちらか１名です。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・マネージャーは、校長・教員・生徒・部活動指導員がなれます。コーチは外部指導者かスポーツ団体指導者がなれます。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・コーチは団体戦も個人戦も同一人物とし、監督名の下に記入すること。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・各支部予選ランク順に記入すること。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・氏名にはふりがなをつけること。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・備考欄に各支部での成績があれば記入する。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41"/>
  <sheetViews>
    <sheetView showZeros="0" view="pageBreakPreview" zoomScale="80" zoomScaleNormal="90" zoomScaleSheetLayoutView="80" zoomScalePageLayoutView="0" workbookViewId="0" topLeftCell="A16">
      <selection activeCell="B7" sqref="B7:D7"/>
    </sheetView>
  </sheetViews>
  <sheetFormatPr defaultColWidth="9.00390625" defaultRowHeight="13.5"/>
  <cols>
    <col min="1" max="1" width="10.50390625" style="0" customWidth="1"/>
    <col min="2" max="2" width="12.875" style="0" customWidth="1"/>
    <col min="3" max="3" width="15.625" style="0" customWidth="1"/>
    <col min="4" max="4" width="6.375" style="0" customWidth="1"/>
    <col min="5" max="5" width="11.25390625" style="0" customWidth="1"/>
    <col min="6" max="7" width="6.375" style="0" customWidth="1"/>
    <col min="8" max="8" width="15.50390625" style="0" customWidth="1"/>
    <col min="9" max="9" width="5.25390625" style="0" customWidth="1"/>
    <col min="12" max="12" width="4.50390625" style="0" customWidth="1"/>
    <col min="13" max="13" width="5.375" style="0" customWidth="1"/>
  </cols>
  <sheetData>
    <row r="1" spans="1:18" ht="21.75" customHeight="1" thickBot="1">
      <c r="A1" s="97" t="s">
        <v>42</v>
      </c>
      <c r="B1" s="98"/>
      <c r="C1" s="98"/>
      <c r="D1" s="98"/>
      <c r="E1" s="98"/>
      <c r="F1" s="98"/>
      <c r="G1" s="98"/>
      <c r="H1" s="99"/>
      <c r="Q1" t="s">
        <v>131</v>
      </c>
      <c r="R1" t="s">
        <v>132</v>
      </c>
    </row>
    <row r="2" spans="1:18" ht="19.5" customHeight="1">
      <c r="A2" s="24" t="s">
        <v>127</v>
      </c>
      <c r="B2" s="103" t="s">
        <v>66</v>
      </c>
      <c r="C2" s="104"/>
      <c r="D2" s="104"/>
      <c r="E2" s="57" t="s">
        <v>140</v>
      </c>
      <c r="F2" s="105" t="s">
        <v>148</v>
      </c>
      <c r="G2" s="105"/>
      <c r="H2" s="106"/>
      <c r="I2" s="41"/>
      <c r="Q2" t="s">
        <v>133</v>
      </c>
      <c r="R2" t="s">
        <v>134</v>
      </c>
    </row>
    <row r="3" spans="1:18" ht="19.5" customHeight="1">
      <c r="A3" s="36" t="s">
        <v>39</v>
      </c>
      <c r="B3" s="74" t="s">
        <v>59</v>
      </c>
      <c r="C3" s="75"/>
      <c r="D3" s="75"/>
      <c r="E3" s="31" t="s">
        <v>47</v>
      </c>
      <c r="F3" s="90" t="s">
        <v>149</v>
      </c>
      <c r="G3" s="90"/>
      <c r="H3" s="91"/>
      <c r="I3" s="41"/>
      <c r="Q3" t="s">
        <v>135</v>
      </c>
      <c r="R3" t="s">
        <v>136</v>
      </c>
    </row>
    <row r="4" spans="1:18" ht="19.5" customHeight="1">
      <c r="A4" s="36" t="s">
        <v>40</v>
      </c>
      <c r="B4" s="74" t="s">
        <v>58</v>
      </c>
      <c r="C4" s="75"/>
      <c r="D4" s="75"/>
      <c r="E4" s="31" t="s">
        <v>60</v>
      </c>
      <c r="F4" s="107"/>
      <c r="G4" s="107"/>
      <c r="H4" s="108"/>
      <c r="I4" s="41"/>
      <c r="Q4" t="s">
        <v>138</v>
      </c>
      <c r="R4" t="s">
        <v>137</v>
      </c>
    </row>
    <row r="5" spans="1:18" ht="19.5" customHeight="1">
      <c r="A5" s="25" t="s">
        <v>143</v>
      </c>
      <c r="B5" s="74" t="s">
        <v>68</v>
      </c>
      <c r="C5" s="75"/>
      <c r="D5" s="75"/>
      <c r="E5" s="31" t="s">
        <v>61</v>
      </c>
      <c r="F5" s="78"/>
      <c r="G5" s="79"/>
      <c r="H5" s="80"/>
      <c r="I5" s="41"/>
      <c r="R5" t="s">
        <v>139</v>
      </c>
    </row>
    <row r="6" spans="1:9" ht="19.5" customHeight="1">
      <c r="A6" s="25" t="s">
        <v>145</v>
      </c>
      <c r="B6" s="74" t="s">
        <v>49</v>
      </c>
      <c r="C6" s="75"/>
      <c r="D6" s="75"/>
      <c r="E6" s="31" t="s">
        <v>62</v>
      </c>
      <c r="F6" s="90" t="s">
        <v>65</v>
      </c>
      <c r="G6" s="90"/>
      <c r="H6" s="91"/>
      <c r="I6" s="42"/>
    </row>
    <row r="7" spans="1:9" ht="19.5" customHeight="1" thickBot="1">
      <c r="A7" s="26" t="s">
        <v>38</v>
      </c>
      <c r="B7" s="76" t="s">
        <v>157</v>
      </c>
      <c r="C7" s="77"/>
      <c r="D7" s="77"/>
      <c r="E7" s="34"/>
      <c r="F7" s="88"/>
      <c r="G7" s="88"/>
      <c r="H7" s="89"/>
      <c r="I7" s="42"/>
    </row>
    <row r="8" spans="1:9" ht="19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6" ht="19.5" customHeight="1" thickBot="1">
      <c r="A9" s="100" t="s">
        <v>41</v>
      </c>
      <c r="B9" s="98"/>
      <c r="C9" s="98"/>
      <c r="D9" s="101"/>
      <c r="E9" s="101"/>
      <c r="F9" s="101"/>
      <c r="G9" s="101"/>
      <c r="H9" s="102"/>
      <c r="I9" s="42"/>
      <c r="N9" t="s">
        <v>46</v>
      </c>
      <c r="P9" t="s">
        <v>16</v>
      </c>
    </row>
    <row r="10" spans="1:16" ht="19.5" customHeight="1">
      <c r="A10" s="24" t="s">
        <v>129</v>
      </c>
      <c r="B10" s="92" t="s">
        <v>131</v>
      </c>
      <c r="C10" s="93"/>
      <c r="D10" s="68" t="s">
        <v>130</v>
      </c>
      <c r="E10" s="94" t="s">
        <v>128</v>
      </c>
      <c r="F10" s="94"/>
      <c r="G10" s="94"/>
      <c r="H10" s="95"/>
      <c r="I10" s="43"/>
      <c r="N10" t="s">
        <v>21</v>
      </c>
      <c r="P10" t="s">
        <v>30</v>
      </c>
    </row>
    <row r="11" spans="1:16" ht="19.5" customHeight="1" thickBot="1">
      <c r="A11" s="26" t="s">
        <v>141</v>
      </c>
      <c r="B11" s="76" t="s">
        <v>137</v>
      </c>
      <c r="C11" s="96"/>
      <c r="D11" s="34" t="s">
        <v>130</v>
      </c>
      <c r="E11" s="76" t="s">
        <v>67</v>
      </c>
      <c r="F11" s="77"/>
      <c r="G11" s="77"/>
      <c r="H11" s="81"/>
      <c r="I11" s="42"/>
      <c r="N11" t="s">
        <v>96</v>
      </c>
      <c r="P11" t="s">
        <v>32</v>
      </c>
    </row>
    <row r="12" spans="1:16" ht="19.5" customHeight="1">
      <c r="A12" s="27" t="s">
        <v>12</v>
      </c>
      <c r="B12" s="28" t="s">
        <v>13</v>
      </c>
      <c r="C12" s="28" t="s">
        <v>29</v>
      </c>
      <c r="D12" s="29" t="s">
        <v>2</v>
      </c>
      <c r="E12" s="29" t="s">
        <v>48</v>
      </c>
      <c r="F12" s="29" t="s">
        <v>14</v>
      </c>
      <c r="G12" s="44" t="s">
        <v>15</v>
      </c>
      <c r="H12" s="30" t="s">
        <v>3</v>
      </c>
      <c r="I12" s="42"/>
      <c r="N12" t="s">
        <v>97</v>
      </c>
      <c r="P12" t="s">
        <v>33</v>
      </c>
    </row>
    <row r="13" spans="1:16" ht="19.5" customHeight="1">
      <c r="A13" s="25" t="s">
        <v>37</v>
      </c>
      <c r="B13" s="31" t="s">
        <v>72</v>
      </c>
      <c r="C13" s="31" t="s">
        <v>73</v>
      </c>
      <c r="D13" s="31">
        <v>3</v>
      </c>
      <c r="E13" s="50" t="s">
        <v>63</v>
      </c>
      <c r="F13" s="31" t="s">
        <v>46</v>
      </c>
      <c r="G13" s="45" t="s">
        <v>21</v>
      </c>
      <c r="H13" s="32"/>
      <c r="I13" s="42"/>
      <c r="N13" t="s">
        <v>98</v>
      </c>
      <c r="P13" t="s">
        <v>34</v>
      </c>
    </row>
    <row r="14" spans="1:16" ht="19.5" customHeight="1">
      <c r="A14" s="25" t="s">
        <v>17</v>
      </c>
      <c r="B14" s="31" t="s">
        <v>95</v>
      </c>
      <c r="C14" s="31" t="s">
        <v>74</v>
      </c>
      <c r="D14" s="31">
        <v>3</v>
      </c>
      <c r="E14" s="50" t="s">
        <v>64</v>
      </c>
      <c r="F14" s="31" t="s">
        <v>46</v>
      </c>
      <c r="G14" s="45" t="s">
        <v>96</v>
      </c>
      <c r="H14" s="32"/>
      <c r="I14" s="42"/>
      <c r="N14" t="s">
        <v>19</v>
      </c>
      <c r="P14" t="s">
        <v>31</v>
      </c>
    </row>
    <row r="15" spans="1:16" ht="19.5" customHeight="1">
      <c r="A15" s="25" t="s">
        <v>18</v>
      </c>
      <c r="B15" s="31" t="s">
        <v>94</v>
      </c>
      <c r="C15" s="31" t="s">
        <v>75</v>
      </c>
      <c r="D15" s="31">
        <v>3</v>
      </c>
      <c r="E15" s="50"/>
      <c r="F15" s="31" t="s">
        <v>46</v>
      </c>
      <c r="G15" s="45" t="s">
        <v>97</v>
      </c>
      <c r="H15" s="32"/>
      <c r="I15" s="42"/>
      <c r="N15" t="s">
        <v>99</v>
      </c>
      <c r="P15" t="s">
        <v>28</v>
      </c>
    </row>
    <row r="16" spans="1:16" ht="19.5" customHeight="1">
      <c r="A16" s="25" t="s">
        <v>20</v>
      </c>
      <c r="B16" s="31" t="s">
        <v>93</v>
      </c>
      <c r="C16" s="33" t="s">
        <v>76</v>
      </c>
      <c r="D16" s="33">
        <v>3</v>
      </c>
      <c r="E16" s="50"/>
      <c r="F16" s="31" t="s">
        <v>46</v>
      </c>
      <c r="G16" s="45" t="s">
        <v>98</v>
      </c>
      <c r="H16" s="32"/>
      <c r="I16" s="42"/>
      <c r="N16" t="s">
        <v>100</v>
      </c>
      <c r="P16" t="s">
        <v>35</v>
      </c>
    </row>
    <row r="17" spans="1:16" ht="19.5" customHeight="1">
      <c r="A17" s="25" t="s">
        <v>22</v>
      </c>
      <c r="B17" s="31" t="s">
        <v>92</v>
      </c>
      <c r="C17" s="31" t="s">
        <v>77</v>
      </c>
      <c r="D17" s="31">
        <v>3</v>
      </c>
      <c r="E17" s="50"/>
      <c r="F17" s="31" t="s">
        <v>46</v>
      </c>
      <c r="G17" s="45" t="s">
        <v>19</v>
      </c>
      <c r="H17" s="32"/>
      <c r="I17" s="42"/>
      <c r="N17" t="s">
        <v>101</v>
      </c>
      <c r="P17" t="s">
        <v>36</v>
      </c>
    </row>
    <row r="18" spans="1:9" ht="19.5" customHeight="1">
      <c r="A18" s="25" t="s">
        <v>23</v>
      </c>
      <c r="B18" s="31" t="s">
        <v>91</v>
      </c>
      <c r="C18" s="31" t="s">
        <v>78</v>
      </c>
      <c r="D18" s="31">
        <v>3</v>
      </c>
      <c r="E18" s="50"/>
      <c r="F18" s="31" t="s">
        <v>46</v>
      </c>
      <c r="G18" s="45" t="s">
        <v>19</v>
      </c>
      <c r="H18" s="32"/>
      <c r="I18" s="42"/>
    </row>
    <row r="19" spans="1:9" ht="19.5" customHeight="1" thickBot="1">
      <c r="A19" s="38" t="s">
        <v>24</v>
      </c>
      <c r="B19" s="39" t="s">
        <v>90</v>
      </c>
      <c r="C19" s="39" t="s">
        <v>79</v>
      </c>
      <c r="D19" s="39">
        <v>3</v>
      </c>
      <c r="E19" s="66"/>
      <c r="F19" s="39" t="s">
        <v>46</v>
      </c>
      <c r="G19" s="39" t="s">
        <v>99</v>
      </c>
      <c r="H19" s="40"/>
      <c r="I19" s="42"/>
    </row>
    <row r="20" spans="1:9" ht="19.5" customHeight="1" thickTop="1">
      <c r="A20" s="36" t="s">
        <v>25</v>
      </c>
      <c r="B20" s="33" t="s">
        <v>89</v>
      </c>
      <c r="C20" s="33" t="s">
        <v>80</v>
      </c>
      <c r="D20" s="33">
        <v>3</v>
      </c>
      <c r="E20" s="65"/>
      <c r="F20" s="33"/>
      <c r="G20" s="46" t="s">
        <v>99</v>
      </c>
      <c r="H20" s="37"/>
      <c r="I20" s="42"/>
    </row>
    <row r="21" spans="1:9" ht="19.5" customHeight="1">
      <c r="A21" s="25" t="s">
        <v>26</v>
      </c>
      <c r="B21" s="33" t="s">
        <v>88</v>
      </c>
      <c r="C21" s="33" t="s">
        <v>81</v>
      </c>
      <c r="D21" s="33">
        <v>3</v>
      </c>
      <c r="E21" s="50"/>
      <c r="F21" s="31"/>
      <c r="G21" s="46" t="s">
        <v>100</v>
      </c>
      <c r="H21" s="32"/>
      <c r="I21" s="42"/>
    </row>
    <row r="22" spans="1:9" ht="19.5" customHeight="1">
      <c r="A22" s="36" t="s">
        <v>27</v>
      </c>
      <c r="B22" s="33" t="s">
        <v>87</v>
      </c>
      <c r="C22" s="33" t="s">
        <v>82</v>
      </c>
      <c r="D22" s="33">
        <v>2</v>
      </c>
      <c r="E22" s="50"/>
      <c r="F22" s="31"/>
      <c r="G22" s="46" t="s">
        <v>100</v>
      </c>
      <c r="H22" s="32"/>
      <c r="I22" s="42"/>
    </row>
    <row r="23" spans="1:9" ht="19.5" customHeight="1">
      <c r="A23" s="25" t="s">
        <v>43</v>
      </c>
      <c r="B23" s="31" t="s">
        <v>86</v>
      </c>
      <c r="C23" s="31" t="s">
        <v>83</v>
      </c>
      <c r="D23" s="31">
        <v>2</v>
      </c>
      <c r="E23" s="50"/>
      <c r="F23" s="31"/>
      <c r="G23" s="46" t="s">
        <v>101</v>
      </c>
      <c r="H23" s="32"/>
      <c r="I23" s="42"/>
    </row>
    <row r="24" spans="1:9" ht="19.5" customHeight="1" thickBot="1">
      <c r="A24" s="26" t="s">
        <v>44</v>
      </c>
      <c r="B24" s="34" t="s">
        <v>85</v>
      </c>
      <c r="C24" s="34" t="s">
        <v>84</v>
      </c>
      <c r="D24" s="34">
        <v>2</v>
      </c>
      <c r="E24" s="67"/>
      <c r="F24" s="34"/>
      <c r="G24" s="47" t="s">
        <v>101</v>
      </c>
      <c r="H24" s="35"/>
      <c r="I24" s="42"/>
    </row>
    <row r="27" spans="10:15" ht="12.75">
      <c r="J27" s="82" t="str">
        <f>+E10</f>
        <v>高杉　晋作</v>
      </c>
      <c r="K27" s="83"/>
      <c r="L27" s="83"/>
      <c r="M27" s="83"/>
      <c r="N27" s="84"/>
      <c r="O27" t="str">
        <f>$B$10</f>
        <v>当該校教員</v>
      </c>
    </row>
    <row r="28" spans="10:15" ht="12.75">
      <c r="J28" s="85" t="str">
        <f>+E11</f>
        <v>伊藤　博文</v>
      </c>
      <c r="K28" s="86"/>
      <c r="L28" s="86"/>
      <c r="M28" s="86"/>
      <c r="N28" s="87"/>
      <c r="O28" t="str">
        <f>$B$11</f>
        <v>コーチ（外部指導者）</v>
      </c>
    </row>
    <row r="29" spans="10:15" ht="12.75">
      <c r="J29" s="85" t="str">
        <f>+E11</f>
        <v>伊藤　博文</v>
      </c>
      <c r="K29" s="86"/>
      <c r="L29" s="86"/>
      <c r="M29" s="86"/>
      <c r="N29" s="87"/>
      <c r="O29" t="str">
        <f>$B$11</f>
        <v>コーチ（外部指導者）</v>
      </c>
    </row>
    <row r="30" spans="10:14" ht="12.75">
      <c r="J30" s="58" t="str">
        <f>+B13</f>
        <v>亜</v>
      </c>
      <c r="K30" t="str">
        <f>+C13</f>
        <v>あ</v>
      </c>
      <c r="L30">
        <f>+D13</f>
        <v>3</v>
      </c>
      <c r="M30" t="str">
        <f>+F13</f>
        <v>○</v>
      </c>
      <c r="N30" s="59" t="str">
        <f>+G13</f>
        <v>S1</v>
      </c>
    </row>
    <row r="31" spans="10:14" ht="12.75">
      <c r="J31" s="58" t="str">
        <f aca="true" t="shared" si="0" ref="J31:J40">+B14</f>
        <v>井</v>
      </c>
      <c r="K31" t="str">
        <f aca="true" t="shared" si="1" ref="K31:K41">+C14</f>
        <v>い</v>
      </c>
      <c r="L31">
        <f aca="true" t="shared" si="2" ref="L31:L41">+D14</f>
        <v>3</v>
      </c>
      <c r="M31" t="str">
        <f aca="true" t="shared" si="3" ref="M31:M41">+F14</f>
        <v>○</v>
      </c>
      <c r="N31" s="59" t="str">
        <f aca="true" t="shared" si="4" ref="N31:N41">+G14</f>
        <v>S2</v>
      </c>
    </row>
    <row r="32" spans="10:14" ht="12.75">
      <c r="J32" s="58" t="str">
        <f t="shared" si="0"/>
        <v>雨</v>
      </c>
      <c r="K32" t="str">
        <f t="shared" si="1"/>
        <v>う</v>
      </c>
      <c r="L32">
        <f t="shared" si="2"/>
        <v>3</v>
      </c>
      <c r="M32" t="str">
        <f t="shared" si="3"/>
        <v>○</v>
      </c>
      <c r="N32" s="59" t="str">
        <f t="shared" si="4"/>
        <v>S3</v>
      </c>
    </row>
    <row r="33" spans="10:14" ht="12.75">
      <c r="J33" s="58" t="str">
        <f t="shared" si="0"/>
        <v>絵</v>
      </c>
      <c r="K33" t="str">
        <f t="shared" si="1"/>
        <v>え</v>
      </c>
      <c r="L33">
        <f t="shared" si="2"/>
        <v>3</v>
      </c>
      <c r="M33" t="str">
        <f t="shared" si="3"/>
        <v>○</v>
      </c>
      <c r="N33" s="59" t="str">
        <f t="shared" si="4"/>
        <v>S4</v>
      </c>
    </row>
    <row r="34" spans="10:14" ht="12.75">
      <c r="J34" s="58" t="str">
        <f t="shared" si="0"/>
        <v>雄</v>
      </c>
      <c r="K34" t="str">
        <f t="shared" si="1"/>
        <v>お</v>
      </c>
      <c r="L34">
        <f t="shared" si="2"/>
        <v>3</v>
      </c>
      <c r="M34" t="str">
        <f t="shared" si="3"/>
        <v>○</v>
      </c>
      <c r="N34" s="59" t="str">
        <f t="shared" si="4"/>
        <v>D1</v>
      </c>
    </row>
    <row r="35" spans="10:14" ht="12.75">
      <c r="J35" s="58" t="str">
        <f t="shared" si="0"/>
        <v>火</v>
      </c>
      <c r="K35" t="str">
        <f t="shared" si="1"/>
        <v>か</v>
      </c>
      <c r="L35">
        <f t="shared" si="2"/>
        <v>3</v>
      </c>
      <c r="M35" t="str">
        <f t="shared" si="3"/>
        <v>○</v>
      </c>
      <c r="N35" s="59" t="str">
        <f t="shared" si="4"/>
        <v>D1</v>
      </c>
    </row>
    <row r="36" spans="10:14" ht="12.75">
      <c r="J36" s="58" t="str">
        <f t="shared" si="0"/>
        <v>木</v>
      </c>
      <c r="K36" t="str">
        <f t="shared" si="1"/>
        <v>き</v>
      </c>
      <c r="L36">
        <f t="shared" si="2"/>
        <v>3</v>
      </c>
      <c r="M36" t="str">
        <f t="shared" si="3"/>
        <v>○</v>
      </c>
      <c r="N36" s="59" t="str">
        <f t="shared" si="4"/>
        <v>D2</v>
      </c>
    </row>
    <row r="37" spans="10:14" ht="12.75">
      <c r="J37" s="58" t="str">
        <f t="shared" si="0"/>
        <v>区</v>
      </c>
      <c r="K37" t="str">
        <f t="shared" si="1"/>
        <v>く</v>
      </c>
      <c r="L37">
        <f t="shared" si="2"/>
        <v>3</v>
      </c>
      <c r="M37">
        <f t="shared" si="3"/>
        <v>0</v>
      </c>
      <c r="N37" s="59" t="str">
        <f t="shared" si="4"/>
        <v>D2</v>
      </c>
    </row>
    <row r="38" spans="10:14" ht="12.75">
      <c r="J38" s="58" t="str">
        <f t="shared" si="0"/>
        <v>毛</v>
      </c>
      <c r="K38" t="str">
        <f t="shared" si="1"/>
        <v>け</v>
      </c>
      <c r="L38">
        <f t="shared" si="2"/>
        <v>3</v>
      </c>
      <c r="M38">
        <f t="shared" si="3"/>
        <v>0</v>
      </c>
      <c r="N38" s="59" t="str">
        <f t="shared" si="4"/>
        <v>D3</v>
      </c>
    </row>
    <row r="39" spans="10:14" ht="12.75">
      <c r="J39" s="58" t="str">
        <f>+B22</f>
        <v>子</v>
      </c>
      <c r="K39" t="str">
        <f t="shared" si="1"/>
        <v>こ</v>
      </c>
      <c r="L39">
        <f t="shared" si="2"/>
        <v>2</v>
      </c>
      <c r="M39">
        <f t="shared" si="3"/>
        <v>0</v>
      </c>
      <c r="N39" s="59" t="str">
        <f t="shared" si="4"/>
        <v>D3</v>
      </c>
    </row>
    <row r="40" spans="10:14" ht="12.75">
      <c r="J40" s="58" t="str">
        <f t="shared" si="0"/>
        <v>差</v>
      </c>
      <c r="K40" t="str">
        <f t="shared" si="1"/>
        <v>さ</v>
      </c>
      <c r="L40">
        <f t="shared" si="2"/>
        <v>2</v>
      </c>
      <c r="M40">
        <f t="shared" si="3"/>
        <v>0</v>
      </c>
      <c r="N40" s="59" t="str">
        <f t="shared" si="4"/>
        <v>D4</v>
      </c>
    </row>
    <row r="41" spans="10:14" ht="12.75">
      <c r="J41" s="60" t="str">
        <f>+B24</f>
        <v>市</v>
      </c>
      <c r="K41" s="61" t="str">
        <f t="shared" si="1"/>
        <v>し</v>
      </c>
      <c r="L41" s="61">
        <f t="shared" si="2"/>
        <v>2</v>
      </c>
      <c r="M41" s="61">
        <f t="shared" si="3"/>
        <v>0</v>
      </c>
      <c r="N41" s="62" t="str">
        <f t="shared" si="4"/>
        <v>D4</v>
      </c>
    </row>
  </sheetData>
  <sheetProtection/>
  <mergeCells count="21">
    <mergeCell ref="B10:C10"/>
    <mergeCell ref="E10:H10"/>
    <mergeCell ref="B11:C11"/>
    <mergeCell ref="A1:H1"/>
    <mergeCell ref="A9:H9"/>
    <mergeCell ref="B2:D2"/>
    <mergeCell ref="F2:H2"/>
    <mergeCell ref="F3:H3"/>
    <mergeCell ref="F4:H4"/>
    <mergeCell ref="E11:H11"/>
    <mergeCell ref="J27:N27"/>
    <mergeCell ref="J28:N28"/>
    <mergeCell ref="J29:N29"/>
    <mergeCell ref="F7:H7"/>
    <mergeCell ref="F6:H6"/>
    <mergeCell ref="B3:D3"/>
    <mergeCell ref="B4:D4"/>
    <mergeCell ref="B5:D5"/>
    <mergeCell ref="B6:D6"/>
    <mergeCell ref="B7:D7"/>
    <mergeCell ref="F5:H5"/>
  </mergeCells>
  <dataValidations count="4">
    <dataValidation type="list" allowBlank="1" showInputMessage="1" showErrorMessage="1" sqref="G13:G24">
      <formula1>$P$10:$P$17</formula1>
    </dataValidation>
    <dataValidation type="list" allowBlank="1" showInputMessage="1" showErrorMessage="1" sqref="F13:F24">
      <formula1>$P$8:$P$9</formula1>
    </dataValidation>
    <dataValidation type="list" allowBlank="1" showInputMessage="1" showErrorMessage="1" sqref="B10:C10">
      <formula1>$Q$1:$Q$4</formula1>
    </dataValidation>
    <dataValidation type="list" allowBlank="1" showInputMessage="1" showErrorMessage="1" sqref="B11:C11">
      <formula1>$R$1:$R$5</formula1>
    </dataValidation>
  </dataValidations>
  <printOptions/>
  <pageMargins left="0.25" right="0.25" top="0.75" bottom="0.75" header="0.3" footer="0.3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3"/>
  <sheetViews>
    <sheetView view="pageBreakPreview" zoomScale="70" zoomScaleSheetLayoutView="70" workbookViewId="0" topLeftCell="A1">
      <selection activeCell="C43" sqref="C43"/>
    </sheetView>
  </sheetViews>
  <sheetFormatPr defaultColWidth="9.00390625" defaultRowHeight="13.5"/>
  <cols>
    <col min="1" max="1" width="5.375" style="1" customWidth="1"/>
    <col min="2" max="2" width="9.125" style="1" customWidth="1"/>
    <col min="3" max="3" width="18.75390625" style="1" customWidth="1"/>
    <col min="4" max="4" width="6.25390625" style="1" customWidth="1"/>
    <col min="5" max="5" width="11.25390625" style="1" customWidth="1"/>
    <col min="6" max="6" width="2.75390625" style="1" customWidth="1"/>
    <col min="7" max="7" width="10.25390625" style="1" customWidth="1"/>
    <col min="8" max="8" width="18.75390625" style="1" customWidth="1"/>
    <col min="9" max="9" width="6.375" style="1" customWidth="1"/>
    <col min="10" max="10" width="11.25390625" style="1" customWidth="1"/>
    <col min="11" max="11" width="15.625" style="1" customWidth="1"/>
    <col min="12" max="16384" width="9.00390625" style="1" customWidth="1"/>
  </cols>
  <sheetData>
    <row r="1" spans="2:11" ht="53.25" customHeight="1">
      <c r="B1" s="114" t="str">
        <f>"　　第４５回山口県中学校バドミントン選手権大会　
　　申込書　　　"&amp;" (　"&amp;'入力シート（男子）'!B3&amp;"　)"</f>
        <v>　　第４５回山口県中学校バドミントン選手権大会　
　　申込書　　　 (　男子　)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3.75" customHeight="1">
      <c r="B2" s="69"/>
      <c r="C2" s="70"/>
      <c r="D2" s="70"/>
      <c r="E2" s="70"/>
      <c r="F2" s="70"/>
      <c r="G2" s="70"/>
      <c r="H2" s="70"/>
      <c r="I2" s="70"/>
      <c r="J2" s="70"/>
      <c r="K2" s="70"/>
    </row>
    <row r="3" spans="2:14" ht="27" customHeight="1">
      <c r="B3" s="73" t="s">
        <v>146</v>
      </c>
      <c r="C3" s="111" t="str">
        <f>'入力シート（男子）'!B2</f>
        <v>下松市立山口中学校</v>
      </c>
      <c r="D3" s="112"/>
      <c r="E3" s="112"/>
      <c r="F3" s="112"/>
      <c r="G3" s="112"/>
      <c r="H3" s="112"/>
      <c r="I3" s="112"/>
      <c r="J3" s="112"/>
      <c r="K3" s="113"/>
      <c r="N3" s="1" t="str">
        <f>'入力シート（男子）'!F2</f>
        <v>山口中</v>
      </c>
    </row>
    <row r="4" spans="2:11" s="2" customFormat="1" ht="27" customHeight="1">
      <c r="B4" s="72" t="s">
        <v>147</v>
      </c>
      <c r="C4" s="118" t="str">
        <f>'入力シート（男子）'!F2</f>
        <v>山口中</v>
      </c>
      <c r="D4" s="119"/>
      <c r="E4" s="119"/>
      <c r="F4" s="120"/>
      <c r="G4" s="13" t="s">
        <v>0</v>
      </c>
      <c r="H4" s="124" t="str">
        <f>'入力シート（男子）'!E10</f>
        <v>高杉　晋作</v>
      </c>
      <c r="I4" s="125"/>
      <c r="J4" s="109" t="str">
        <f>'入力シート（男子）'!$B$10</f>
        <v>当該校教員</v>
      </c>
      <c r="K4" s="110"/>
    </row>
    <row r="5" spans="2:11" s="2" customFormat="1" ht="27" customHeight="1">
      <c r="B5" s="72" t="s">
        <v>145</v>
      </c>
      <c r="C5" s="121" t="str">
        <f>'入力シート（男子）'!B6</f>
        <v>（○○○-○○○-○○○○）</v>
      </c>
      <c r="D5" s="122"/>
      <c r="E5" s="122"/>
      <c r="F5" s="123"/>
      <c r="G5" s="71" t="s">
        <v>142</v>
      </c>
      <c r="H5" s="124" t="str">
        <f>'入力シート（男子）'!E11</f>
        <v>伊藤　博文</v>
      </c>
      <c r="I5" s="125"/>
      <c r="J5" s="109" t="str">
        <f>'入力シート（男子）'!$B$11</f>
        <v>コーチ（外部指導者）</v>
      </c>
      <c r="K5" s="110"/>
    </row>
    <row r="6" spans="2:11" s="2" customFormat="1" ht="22.5" customHeight="1">
      <c r="B6" s="116" t="str">
        <f>"《団体戦》支部順位"&amp;"（"&amp;LEFT('入力シート（男子）'!B4,1)&amp;"）"&amp;"位"</f>
        <v>《団体戦》支部順位（２）位</v>
      </c>
      <c r="C6" s="117"/>
      <c r="D6" s="117"/>
      <c r="E6" s="48"/>
      <c r="G6" s="116" t="s">
        <v>1</v>
      </c>
      <c r="H6" s="117"/>
      <c r="I6" s="117"/>
      <c r="J6" s="117"/>
      <c r="K6" s="117"/>
    </row>
    <row r="7" spans="2:19" s="2" customFormat="1" ht="28.5" customHeight="1">
      <c r="B7" s="3"/>
      <c r="C7" s="3" t="s">
        <v>9</v>
      </c>
      <c r="D7" s="3" t="s">
        <v>2</v>
      </c>
      <c r="E7" s="49" t="s">
        <v>48</v>
      </c>
      <c r="G7" s="3"/>
      <c r="H7" s="3" t="s">
        <v>9</v>
      </c>
      <c r="I7" s="3" t="s">
        <v>2</v>
      </c>
      <c r="J7" s="49" t="s">
        <v>48</v>
      </c>
      <c r="K7" s="3" t="s">
        <v>3</v>
      </c>
      <c r="N7" s="2" t="s">
        <v>16</v>
      </c>
      <c r="P7" s="2" t="s">
        <v>4</v>
      </c>
      <c r="S7" s="2" t="s">
        <v>6</v>
      </c>
    </row>
    <row r="8" spans="2:20" s="2" customFormat="1" ht="28.5" customHeight="1">
      <c r="B8" s="5" t="s">
        <v>10</v>
      </c>
      <c r="C8" s="8" t="str">
        <f>IF(ISERROR(VLOOKUP(C9,'入力シート（男子）'!$B$13:$H$24,2,FALSE)),"",VLOOKUP(C9,'入力シート（男子）'!$B$13:$H$24,2,FALSE))</f>
        <v>あ</v>
      </c>
      <c r="D8" s="126">
        <f>IF(ISERROR(VLOOKUP(C9,'入力シート（男子）'!$B$13:$H$24,3,FALSE)),"",VLOOKUP(C9,'入力シート（男子）'!$B$13:$H$24,3,FALSE))</f>
        <v>3</v>
      </c>
      <c r="E8" s="126" t="str">
        <f>IF(ISERROR(VLOOKUP(C9,'入力シート（男子）'!$B$13:$H$24,4,FALSE)),"",VLOOKUP(C9,'入力シート（男子）'!$B$13:$H$24,4,FALSE))</f>
        <v>１位</v>
      </c>
      <c r="G8" s="5" t="s">
        <v>4</v>
      </c>
      <c r="H8" s="8" t="str">
        <f>IF(ISERROR(VLOOKUP(H9,'入力シート（男子）'!$B$13:$H$24,2,FALSE)),"",VLOOKUP(H9,'入力シート（男子）'!$B$13:$H$24,2,FALSE))</f>
        <v>あ</v>
      </c>
      <c r="I8" s="126">
        <f>IF(ISERROR(VLOOKUP(H9,'入力シート（男子）'!$B$13:$H$24,3,FALSE)),"",VLOOKUP(H9,'入力シート（男子）'!$B$13:$H$24,3,FALSE))</f>
        <v>3</v>
      </c>
      <c r="J8" s="132" t="str">
        <f>IF(ISERROR(VLOOKUP(H9,'入力シート（男子）'!$B$13:$H$24,4,FALSE)),"",VLOOKUP(H9,'入力シート（男子）'!$B$13:$H$24,4,FALSE))</f>
        <v>１位</v>
      </c>
      <c r="K8" s="128">
        <f>IF(ISERROR(VLOOKUP(H9,'入力シート（男子）'!$B$13:$H$24,7,FALSE)),"",VLOOKUP(H9,'入力シート（男子）'!$B$13:$H$24,7,FALSE))</f>
        <v>0</v>
      </c>
      <c r="N8" s="2" t="s">
        <v>30</v>
      </c>
      <c r="P8" s="2" t="str">
        <f>+H9</f>
        <v>亜</v>
      </c>
      <c r="Q8" s="2" t="str">
        <f>+H8</f>
        <v>あ</v>
      </c>
      <c r="S8" s="2" t="str">
        <f>H19</f>
        <v>雄</v>
      </c>
      <c r="T8" s="2" t="str">
        <f>H18</f>
        <v>お</v>
      </c>
    </row>
    <row r="9" spans="2:20" s="2" customFormat="1" ht="28.5" customHeight="1">
      <c r="B9" s="6">
        <v>1</v>
      </c>
      <c r="C9" s="16" t="str">
        <f>INDEX('入力シート（男子）'!$B:$B,SMALL(INDEX(('入力シート（男子）'!$F$13:$F$103&lt;&gt;N$7)*1000+ROW('入力シート（男子）'!$F$13:$F$103),),ROW(C1)))&amp;""</f>
        <v>亜</v>
      </c>
      <c r="D9" s="127"/>
      <c r="E9" s="127"/>
      <c r="G9" s="6">
        <v>1</v>
      </c>
      <c r="H9" s="16" t="str">
        <f>INDEX('入力シート（男子）'!$B:$B,SMALL(INDEX(('入力シート（男子）'!$G$13:$G$24&lt;&gt;N$8)*1000+ROW('入力シート（男子）'!$G$13:$G$24),),ROW(C1)))&amp;""</f>
        <v>亜</v>
      </c>
      <c r="I9" s="127"/>
      <c r="J9" s="133"/>
      <c r="K9" s="129"/>
      <c r="N9" s="2" t="s">
        <v>32</v>
      </c>
      <c r="P9" s="2" t="str">
        <f>H11</f>
        <v>井</v>
      </c>
      <c r="Q9" s="2" t="str">
        <f>H10</f>
        <v>い</v>
      </c>
      <c r="S9" s="2" t="str">
        <f>H21</f>
        <v>火</v>
      </c>
      <c r="T9" s="2" t="str">
        <f>H20</f>
        <v>か</v>
      </c>
    </row>
    <row r="10" spans="2:20" s="2" customFormat="1" ht="28.5" customHeight="1">
      <c r="B10" s="5" t="s">
        <v>11</v>
      </c>
      <c r="C10" s="8" t="str">
        <f>IF(ISERROR(VLOOKUP(C11,'入力シート（男子）'!$B$13:$H$24,2,FALSE)),"",VLOOKUP(C11,'入力シート（男子）'!$B$13:$H$24,2,FALSE))</f>
        <v>い</v>
      </c>
      <c r="D10" s="126">
        <f>IF(ISERROR(VLOOKUP(C11,'入力シート（男子）'!$B$13:$H$24,3,FALSE)),"",VLOOKUP(C11,'入力シート（男子）'!$B$13:$H$24,3,FALSE))</f>
        <v>3</v>
      </c>
      <c r="E10" s="126" t="str">
        <f>IF(ISERROR(VLOOKUP(C11,'入力シート（男子）'!$B$13:$H$24,4,FALSE)),"",VLOOKUP(C11,'入力シート（男子）'!$B$13:$H$24,4,FALSE))</f>
        <v>２位</v>
      </c>
      <c r="G10" s="5" t="s">
        <v>4</v>
      </c>
      <c r="H10" s="8" t="str">
        <f>IF(ISERROR(VLOOKUP(H11,'入力シート（男子）'!$B$13:$H$24,2,FALSE)),"",VLOOKUP(H11,'入力シート（男子）'!$B$13:$H$24,2,FALSE))</f>
        <v>い</v>
      </c>
      <c r="I10" s="126">
        <f>IF(ISERROR(VLOOKUP(H11,'入力シート（男子）'!$B$13:$H$24,3,FALSE)),"",VLOOKUP(H11,'入力シート（男子）'!$B$13:$H$24,3,FALSE))</f>
        <v>3</v>
      </c>
      <c r="J10" s="132" t="str">
        <f>IF(ISERROR(VLOOKUP(H11,'入力シート（男子）'!$B$13:$H$24,4,FALSE)),"",VLOOKUP(H11,'入力シート（男子）'!$B$13:$H$24,4,FALSE))</f>
        <v>２位</v>
      </c>
      <c r="K10" s="128">
        <f>IF(ISERROR(VLOOKUP(H11,'入力シート（男子）'!$B$13:$H$24,7,FALSE)),"",VLOOKUP(H11,'入力シート（男子）'!$B$13:$H$24,7,FALSE))</f>
        <v>0</v>
      </c>
      <c r="N10" s="2" t="s">
        <v>33</v>
      </c>
      <c r="P10" s="2" t="str">
        <f>H13</f>
        <v>雨</v>
      </c>
      <c r="Q10" s="2" t="str">
        <f>H12</f>
        <v>う</v>
      </c>
      <c r="S10" s="2" t="str">
        <f>H23</f>
        <v>木</v>
      </c>
      <c r="T10" s="2" t="str">
        <f>H22</f>
        <v>き</v>
      </c>
    </row>
    <row r="11" spans="2:20" s="2" customFormat="1" ht="28.5" customHeight="1" thickBot="1">
      <c r="B11" s="6">
        <v>2</v>
      </c>
      <c r="C11" s="16" t="str">
        <f>INDEX('入力シート（男子）'!$B:$B,SMALL(INDEX(('入力シート（男子）'!$F$13:$F$103&lt;&gt;N$7)*1000+ROW('入力シート（男子）'!$F$13:$F$103),),ROW(C2)))&amp;""</f>
        <v>井</v>
      </c>
      <c r="D11" s="127"/>
      <c r="E11" s="127"/>
      <c r="G11" s="14">
        <v>2</v>
      </c>
      <c r="H11" s="17" t="str">
        <f>INDEX('入力シート（男子）'!$B:$B,SMALL(INDEX(('入力シート（男子）'!$G$13:$G$24&lt;&gt;N$9)*1000+ROW('入力シート（男子）'!$G$13:$G$24),),ROW(C1)))&amp;""</f>
        <v>井</v>
      </c>
      <c r="I11" s="130"/>
      <c r="J11" s="134"/>
      <c r="K11" s="131"/>
      <c r="N11" s="2" t="s">
        <v>34</v>
      </c>
      <c r="P11" s="2" t="str">
        <f>H15</f>
        <v>絵</v>
      </c>
      <c r="Q11" s="2" t="str">
        <f>H14</f>
        <v>え</v>
      </c>
      <c r="S11" s="2" t="str">
        <f>H25</f>
        <v>区</v>
      </c>
      <c r="T11" s="2" t="str">
        <f>H24</f>
        <v>く</v>
      </c>
    </row>
    <row r="12" spans="2:20" s="2" customFormat="1" ht="28.5" customHeight="1" thickTop="1">
      <c r="B12" s="5" t="s">
        <v>11</v>
      </c>
      <c r="C12" s="8" t="str">
        <f>IF(ISERROR(VLOOKUP(C13,'入力シート（男子）'!$B$13:$H$24,2,FALSE)),"",VLOOKUP(C13,'入力シート（男子）'!$B$13:$H$24,2,FALSE))</f>
        <v>う</v>
      </c>
      <c r="D12" s="126">
        <f>IF(ISERROR(VLOOKUP(C13,'入力シート（男子）'!$B$13:$H$24,3,FALSE)),"",VLOOKUP(C13,'入力シート（男子）'!$B$13:$H$24,3,FALSE))</f>
        <v>3</v>
      </c>
      <c r="E12" s="126">
        <f>IF(ISERROR(VLOOKUP(C13,'入力シート（男子）'!$B$13:$H$24,4,FALSE)),"",VLOOKUP(C13,'入力シート（男子）'!$B$13:$H$24,4,FALSE))</f>
        <v>0</v>
      </c>
      <c r="G12" s="11" t="s">
        <v>4</v>
      </c>
      <c r="H12" s="9" t="str">
        <f>IF(ISERROR(VLOOKUP(H13,'入力シート（男子）'!$B$13:$H$24,2,FALSE)),"",VLOOKUP(H13,'入力シート（男子）'!$B$13:$H$24,2,FALSE))</f>
        <v>う</v>
      </c>
      <c r="I12" s="135">
        <f>IF(ISERROR(VLOOKUP(H13,'入力シート（男子）'!$B$13:$H$24,3,FALSE)),"",VLOOKUP(H13,'入力シート（男子）'!$B$13:$H$24,3,FALSE))</f>
        <v>3</v>
      </c>
      <c r="J12" s="137">
        <f>IF(ISERROR(VLOOKUP(H13,'入力シート（男子）'!$B$13:$H$24,4,FALSE)),"",VLOOKUP(H13,'入力シート（男子）'!$B$13:$H$24,4,FALSE))</f>
        <v>0</v>
      </c>
      <c r="K12" s="136">
        <f>IF(ISERROR(VLOOKUP(H13,'入力シート（男子）'!$B$13:$H$24,7,FALSE)),"",VLOOKUP(H13,'入力シート（男子）'!$B$13:$H$24,7,FALSE))</f>
        <v>0</v>
      </c>
      <c r="N12" s="2" t="s">
        <v>31</v>
      </c>
      <c r="S12" s="2" t="str">
        <f>H27</f>
        <v>毛</v>
      </c>
      <c r="T12" s="2" t="str">
        <f>H26</f>
        <v>け</v>
      </c>
    </row>
    <row r="13" spans="2:20" s="2" customFormat="1" ht="28.5" customHeight="1">
      <c r="B13" s="6">
        <v>3</v>
      </c>
      <c r="C13" s="16" t="str">
        <f>INDEX('入力シート（男子）'!$B:$B,SMALL(INDEX(('入力シート（男子）'!$F$13:$F$103&lt;&gt;N$7)*1000+ROW('入力シート（男子）'!$F$13:$F$103),),ROW(C3)))&amp;""</f>
        <v>雨</v>
      </c>
      <c r="D13" s="127"/>
      <c r="E13" s="127"/>
      <c r="G13" s="6">
        <v>3</v>
      </c>
      <c r="H13" s="16" t="str">
        <f>INDEX('入力シート（男子）'!$B:$B,SMALL(INDEX(('入力シート（男子）'!$G$13:$G$24&lt;&gt;N$10)*1000+ROW('入力シート（男子）'!$G$13:$G$24),),ROW(C1)))&amp;""</f>
        <v>雨</v>
      </c>
      <c r="I13" s="127"/>
      <c r="J13" s="133"/>
      <c r="K13" s="129"/>
      <c r="N13" s="2" t="s">
        <v>28</v>
      </c>
      <c r="S13" s="2" t="str">
        <f>H29</f>
        <v>子</v>
      </c>
      <c r="T13" s="2" t="str">
        <f>H28</f>
        <v>こ</v>
      </c>
    </row>
    <row r="14" spans="2:20" s="2" customFormat="1" ht="28.5" customHeight="1">
      <c r="B14" s="5" t="s">
        <v>11</v>
      </c>
      <c r="C14" s="8" t="str">
        <f>IF(ISERROR(VLOOKUP(C15,'入力シート（男子）'!$B$13:$H$24,2,FALSE)),"",VLOOKUP(C15,'入力シート（男子）'!$B$13:$H$24,2,FALSE))</f>
        <v>え</v>
      </c>
      <c r="D14" s="126">
        <f>IF(ISERROR(VLOOKUP(C15,'入力シート（男子）'!$B$13:$H$24,3,FALSE)),"",VLOOKUP(C15,'入力シート（男子）'!$B$13:$H$24,3,FALSE))</f>
        <v>3</v>
      </c>
      <c r="E14" s="126">
        <f>IF(ISERROR(VLOOKUP(C15,'入力シート（男子）'!$B$13:$H$24,4,FALSE)),"",VLOOKUP(C15,'入力シート（男子）'!$B$13:$H$24,4,FALSE))</f>
        <v>0</v>
      </c>
      <c r="G14" s="5" t="s">
        <v>4</v>
      </c>
      <c r="H14" s="8" t="str">
        <f>IF(ISERROR(VLOOKUP(H15,'入力シート（男子）'!$B$13:$H$24,2,FALSE)),"",VLOOKUP(H15,'入力シート（男子）'!$B$13:$H$24,2,FALSE))</f>
        <v>え</v>
      </c>
      <c r="I14" s="126">
        <f>IF(ISERROR(VLOOKUP(H15,'入力シート（男子）'!$B$13:$H$24,3,FALSE)),"",VLOOKUP(H15,'入力シート（男子）'!$B$13:$H$24,3,FALSE))</f>
        <v>3</v>
      </c>
      <c r="J14" s="132">
        <f>IF(ISERROR(VLOOKUP(H15,'入力シート（男子）'!$B$13:$H$24,4,FALSE)),"",VLOOKUP(H15,'入力シート（男子）'!$B$13:$H$24,4,FALSE))</f>
        <v>0</v>
      </c>
      <c r="K14" s="128">
        <f>IF(ISERROR(VLOOKUP(H15,'入力シート（男子）'!$B$13:$H$24,7,FALSE)),"",VLOOKUP(H15,'入力シート（男子）'!$B$13:$H$24,7,FALSE))</f>
        <v>0</v>
      </c>
      <c r="N14" s="2" t="s">
        <v>35</v>
      </c>
      <c r="S14" s="2" t="str">
        <f>H31</f>
        <v>差</v>
      </c>
      <c r="T14" s="2" t="str">
        <f>H30</f>
        <v>さ</v>
      </c>
    </row>
    <row r="15" spans="2:20" s="2" customFormat="1" ht="28.5" customHeight="1">
      <c r="B15" s="6">
        <v>4</v>
      </c>
      <c r="C15" s="16" t="str">
        <f>INDEX('入力シート（男子）'!$B:$B,SMALL(INDEX(('入力シート（男子）'!$F$13:$F$103&lt;&gt;N$7)*1000+ROW('入力シート（男子）'!$F$13:$F$103),),ROW(C4)))&amp;""</f>
        <v>絵</v>
      </c>
      <c r="D15" s="127"/>
      <c r="E15" s="127"/>
      <c r="G15" s="6">
        <v>4</v>
      </c>
      <c r="H15" s="16" t="str">
        <f>INDEX('入力シート（男子）'!$B:$B,SMALL(INDEX(('入力シート（男子）'!$G$13:$G$24&lt;&gt;N$11)*1000+ROW('入力シート（男子）'!$G$13:$G$24),),ROW(C1)))&amp;""</f>
        <v>絵</v>
      </c>
      <c r="I15" s="127"/>
      <c r="J15" s="133"/>
      <c r="K15" s="129"/>
      <c r="N15" s="2" t="s">
        <v>36</v>
      </c>
      <c r="S15" s="2" t="str">
        <f>H33</f>
        <v>市</v>
      </c>
      <c r="T15" s="2" t="str">
        <f>H32</f>
        <v>し</v>
      </c>
    </row>
    <row r="16" spans="2:11" s="2" customFormat="1" ht="28.5" customHeight="1">
      <c r="B16" s="5" t="s">
        <v>11</v>
      </c>
      <c r="C16" s="8" t="str">
        <f>IF(ISERROR(VLOOKUP(C17,'入力シート（男子）'!$B$13:$H$24,2,FALSE)),"",VLOOKUP(C17,'入力シート（男子）'!$B$13:$H$24,2,FALSE))</f>
        <v>お</v>
      </c>
      <c r="D16" s="126">
        <f>IF(ISERROR(VLOOKUP(C17,'入力シート（男子）'!$B$13:$H$24,3,FALSE)),"",VLOOKUP(C17,'入力シート（男子）'!$B$13:$H$24,3,FALSE))</f>
        <v>3</v>
      </c>
      <c r="E16" s="126">
        <f>IF(ISERROR(VLOOKUP(C17,'入力シート（男子）'!$B$13:$H$24,4,FALSE)),"",VLOOKUP(C17,'入力シート（男子）'!$B$13:$H$24,4,FALSE))</f>
        <v>0</v>
      </c>
      <c r="G16" s="140" t="s">
        <v>5</v>
      </c>
      <c r="H16" s="140"/>
      <c r="I16" s="140"/>
      <c r="J16" s="140"/>
      <c r="K16" s="140"/>
    </row>
    <row r="17" spans="2:11" s="2" customFormat="1" ht="28.5" customHeight="1">
      <c r="B17" s="6">
        <v>5</v>
      </c>
      <c r="C17" s="16" t="str">
        <f>INDEX('入力シート（男子）'!$B:$B,SMALL(INDEX(('入力シート（男子）'!$F$13:$F$103&lt;&gt;N$7)*1000+ROW('入力シート（男子）'!$F$13:$F$103),),ROW(C5)))&amp;""</f>
        <v>雄</v>
      </c>
      <c r="D17" s="127"/>
      <c r="E17" s="127"/>
      <c r="G17" s="10"/>
      <c r="H17" s="3" t="s">
        <v>9</v>
      </c>
      <c r="I17" s="3" t="s">
        <v>2</v>
      </c>
      <c r="J17" s="49" t="s">
        <v>48</v>
      </c>
      <c r="K17" s="3" t="s">
        <v>3</v>
      </c>
    </row>
    <row r="18" spans="2:11" s="2" customFormat="1" ht="28.5" customHeight="1">
      <c r="B18" s="5" t="s">
        <v>11</v>
      </c>
      <c r="C18" s="8" t="str">
        <f>IF(ISERROR(VLOOKUP(C19,'入力シート（男子）'!$B$13:$H$24,2,FALSE)),"",VLOOKUP(C19,'入力シート（男子）'!$B$13:$H$24,2,FALSE))</f>
        <v>か</v>
      </c>
      <c r="D18" s="126">
        <f>IF(ISERROR(VLOOKUP(C19,'入力シート（男子）'!$B$13:$H$24,3,FALSE)),"",VLOOKUP(C19,'入力シート（男子）'!$B$13:$H$24,3,FALSE))</f>
        <v>3</v>
      </c>
      <c r="E18" s="126">
        <f>IF(ISERROR(VLOOKUP(C19,'入力シート（男子）'!$B$13:$H$24,4,FALSE)),"",VLOOKUP(C19,'入力シート（男子）'!$B$13:$H$24,4,FALSE))</f>
        <v>0</v>
      </c>
      <c r="G18" s="141" t="s">
        <v>6</v>
      </c>
      <c r="H18" s="8" t="str">
        <f>IF(ISERROR(VLOOKUP(H19,'入力シート（男子）'!$B$13:$H$24,2,FALSE)),"",VLOOKUP(H19,'入力シート（男子）'!$B$13:$H$24,2,FALSE))</f>
        <v>お</v>
      </c>
      <c r="I18" s="126">
        <f>IF(ISERROR(VLOOKUP(H19,'入力シート（男子）'!$B$13:$H$24,3,FALSE)),"",VLOOKUP(H19,'入力シート（男子）'!$B$13:$H$24,3,FALSE))</f>
        <v>3</v>
      </c>
      <c r="J18" s="132">
        <f>IF(ISERROR(VLOOKUP(H19,'入力シート（男子）'!$B$13:$H$24,4,FALSE)),"",VLOOKUP(H19,'入力シート（男子）'!$B$13:$H$24,4,FALSE))</f>
        <v>0</v>
      </c>
      <c r="K18" s="128">
        <f>IF(ISERROR(VLOOKUP(H19,'入力シート（男子）'!$B$13:$H$24,7,FALSE)),"",VLOOKUP(H19,'入力シート（男子）'!$B$13:$H$24,7,FALSE))</f>
        <v>0</v>
      </c>
    </row>
    <row r="19" spans="2:11" s="2" customFormat="1" ht="28.5" customHeight="1">
      <c r="B19" s="6">
        <v>6</v>
      </c>
      <c r="C19" s="16" t="str">
        <f>INDEX('入力シート（男子）'!$B:$B,SMALL(INDEX(('入力シート（男子）'!$F$13:$F$103&lt;&gt;N$7)*1000+ROW('入力シート（男子）'!$F$13:$F$103),),ROW(C6)))&amp;""</f>
        <v>火</v>
      </c>
      <c r="D19" s="127"/>
      <c r="E19" s="127"/>
      <c r="G19" s="138"/>
      <c r="H19" s="16" t="str">
        <f>INDEX('入力シート（男子）'!$B:$B,SMALL(INDEX(('入力シート（男子）'!$G$13:$G$24&lt;&gt;N$12)*1000+ROW('入力シート（男子）'!$G$13:$G$24),),ROW(C1)))&amp;""</f>
        <v>雄</v>
      </c>
      <c r="I19" s="127"/>
      <c r="J19" s="133"/>
      <c r="K19" s="129"/>
    </row>
    <row r="20" spans="2:11" s="2" customFormat="1" ht="28.5" customHeight="1">
      <c r="B20" s="5" t="s">
        <v>11</v>
      </c>
      <c r="C20" s="8" t="str">
        <f>IF(ISERROR(VLOOKUP(C21,'入力シート（男子）'!$B$13:$H$24,2,FALSE)),"",VLOOKUP(C21,'入力シート（男子）'!$B$13:$H$24,2,FALSE))</f>
        <v>き</v>
      </c>
      <c r="D20" s="126">
        <f>IF(ISERROR(VLOOKUP(C21,'入力シート（男子）'!$B$13:$H$24,3,FALSE)),"",VLOOKUP(C21,'入力シート（男子）'!$B$13:$H$24,3,FALSE))</f>
        <v>3</v>
      </c>
      <c r="E20" s="126">
        <f>IF(ISERROR(VLOOKUP(C21,'入力シート（男子）'!$B$13:$H$24,4,FALSE)),"",VLOOKUP(C21,'入力シート（男子）'!$B$13:$H$24,4,FALSE))</f>
        <v>0</v>
      </c>
      <c r="G20" s="138">
        <v>1</v>
      </c>
      <c r="H20" s="8" t="str">
        <f>IF(ISERROR(VLOOKUP(H21,'入力シート（男子）'!$B$13:$H$24,2,FALSE)),"",VLOOKUP(H21,'入力シート（男子）'!$B$13:$H$24,2,FALSE))</f>
        <v>か</v>
      </c>
      <c r="I20" s="126">
        <f>IF(ISERROR(VLOOKUP(H21,'入力シート（男子）'!$B$13:$H$24,3,FALSE)),"",VLOOKUP(H21,'入力シート（男子）'!$B$13:$H$24,3,FALSE))</f>
        <v>3</v>
      </c>
      <c r="J20" s="132">
        <f>IF(ISERROR(VLOOKUP(H21,'入力シート（男子）'!$B$13:$H$24,4,FALSE)),"",VLOOKUP(H21,'入力シート（男子）'!$B$13:$H$24,4,FALSE))</f>
        <v>0</v>
      </c>
      <c r="K20" s="128">
        <f>IF(ISERROR(VLOOKUP(H21,'入力シート（男子）'!$B$13:$H$24,7,FALSE)),"",VLOOKUP(H21,'入力シート（男子）'!$B$13:$H$24,7,FALSE))</f>
        <v>0</v>
      </c>
    </row>
    <row r="21" spans="2:11" s="2" customFormat="1" ht="28.5" customHeight="1">
      <c r="B21" s="6">
        <v>7</v>
      </c>
      <c r="C21" s="16" t="str">
        <f>INDEX('入力シート（男子）'!$B:$B,SMALL(INDEX(('入力シート（男子）'!$F$13:$F$103&lt;&gt;N$7)*1000+ROW('入力シート（男子）'!$F$13:$F$103),),ROW(C7)))&amp;""</f>
        <v>木</v>
      </c>
      <c r="D21" s="127"/>
      <c r="E21" s="127"/>
      <c r="G21" s="139"/>
      <c r="H21" s="16" t="str">
        <f>INDEX('入力シート（男子）'!$B:$B,SMALL(INDEX(('入力シート（男子）'!$G$13:$G$24&lt;&gt;N$12)*1000+ROW('入力シート（男子）'!$G$13:$G$24),),ROW(C2)))&amp;""</f>
        <v>火</v>
      </c>
      <c r="I21" s="127"/>
      <c r="J21" s="133"/>
      <c r="K21" s="129"/>
    </row>
    <row r="22" spans="2:11" s="2" customFormat="1" ht="28.5" customHeight="1">
      <c r="B22" s="143"/>
      <c r="C22" s="22"/>
      <c r="D22" s="145"/>
      <c r="E22" s="23"/>
      <c r="G22" s="141" t="s">
        <v>6</v>
      </c>
      <c r="H22" s="8" t="str">
        <f>IF(ISERROR(VLOOKUP(H23,'入力シート（男子）'!$B$13:$H$24,2,FALSE)),"",VLOOKUP(H23,'入力シート（男子）'!$B$13:$H$24,2,FALSE))</f>
        <v>き</v>
      </c>
      <c r="I22" s="126">
        <f>IF(ISERROR(VLOOKUP(H23,'入力シート（男子）'!$B$13:$H$24,3,FALSE)),"",VLOOKUP(H23,'入力シート（男子）'!$B$13:$H$24,3,FALSE))</f>
        <v>3</v>
      </c>
      <c r="J22" s="132">
        <f>IF(ISERROR(VLOOKUP(H23,'入力シート（男子）'!$B$13:$H$24,4,FALSE)),"",VLOOKUP(H23,'入力シート（男子）'!$B$13:$H$24,4,FALSE))</f>
        <v>0</v>
      </c>
      <c r="K22" s="128">
        <f>IF(ISERROR(VLOOKUP(H23,'入力シート（男子）'!$B$13:$H$24,7,FALSE)),"",VLOOKUP(H23,'入力シート（男子）'!$B$13:$H$24,7,FALSE))</f>
        <v>0</v>
      </c>
    </row>
    <row r="23" spans="2:11" s="2" customFormat="1" ht="28.5" customHeight="1">
      <c r="B23" s="144"/>
      <c r="C23" s="23"/>
      <c r="D23" s="146"/>
      <c r="E23" s="23"/>
      <c r="G23" s="138"/>
      <c r="H23" s="16" t="str">
        <f>INDEX('入力シート（男子）'!$B:$B,SMALL(INDEX(('入力シート（男子）'!$G$13:$G$24&lt;&gt;N$13)*1000+ROW('入力シート（男子）'!$G$13:$G$24),),ROW(C1)))&amp;""</f>
        <v>木</v>
      </c>
      <c r="I23" s="127"/>
      <c r="J23" s="133"/>
      <c r="K23" s="129"/>
    </row>
    <row r="24" spans="7:11" s="2" customFormat="1" ht="28.5" customHeight="1">
      <c r="G24" s="138">
        <v>2</v>
      </c>
      <c r="H24" s="8" t="str">
        <f>IF(ISERROR(VLOOKUP(H25,'入力シート（男子）'!$B$13:$H$24,2,FALSE)),"",VLOOKUP(H25,'入力シート（男子）'!$B$13:$H$24,2,FALSE))</f>
        <v>く</v>
      </c>
      <c r="I24" s="126">
        <f>IF(ISERROR(VLOOKUP(H25,'入力シート（男子）'!$B$13:$H$24,3,FALSE)),"",VLOOKUP(H25,'入力シート（男子）'!$B$13:$H$24,3,FALSE))</f>
        <v>3</v>
      </c>
      <c r="J24" s="132">
        <f>IF(ISERROR(VLOOKUP(H25,'入力シート（男子）'!$B$13:$H$24,4,FALSE)),"",VLOOKUP(H25,'入力シート（男子）'!$B$13:$H$24,4,FALSE))</f>
        <v>0</v>
      </c>
      <c r="K24" s="128">
        <f>IF(ISERROR(VLOOKUP(H25,'入力シート（男子）'!$B$13:$H$24,7,FALSE)),"",VLOOKUP(H25,'入力シート（男子）'!$B$13:$H$24,7,FALSE))</f>
        <v>0</v>
      </c>
    </row>
    <row r="25" spans="7:14" s="2" customFormat="1" ht="28.5" customHeight="1" thickBot="1">
      <c r="G25" s="142"/>
      <c r="H25" s="18" t="str">
        <f>INDEX('入力シート（男子）'!$B:$B,SMALL(INDEX(('入力シート（男子）'!$G$13:$G$24&lt;&gt;N$13)*1000+ROW('入力シート（男子）'!$G$13:$G$24),),ROW(C2)))&amp;""</f>
        <v>区</v>
      </c>
      <c r="I25" s="130"/>
      <c r="J25" s="134"/>
      <c r="K25" s="131"/>
      <c r="N25" s="20"/>
    </row>
    <row r="26" spans="2:11" s="2" customFormat="1" ht="28.5" customHeight="1" thickTop="1">
      <c r="B26" s="144"/>
      <c r="C26" s="144"/>
      <c r="D26" s="144"/>
      <c r="G26" s="138" t="s">
        <v>6</v>
      </c>
      <c r="H26" s="9" t="str">
        <f>IF(ISERROR(VLOOKUP(H27,'入力シート（男子）'!$B$13:$H$24,2,FALSE)),"",VLOOKUP(H27,'入力シート（男子）'!$B$13:$H$24,2,FALSE))</f>
        <v>け</v>
      </c>
      <c r="I26" s="135">
        <f>IF(ISERROR(VLOOKUP(H27,'入力シート（男子）'!$B$13:$H$24,3,FALSE)),"",VLOOKUP(H27,'入力シート（男子）'!$B$13:$H$24,3,FALSE))</f>
        <v>3</v>
      </c>
      <c r="J26" s="137">
        <f>IF(ISERROR(VLOOKUP(H27,'入力シート（男子）'!$B$13:$H$24,4,FALSE)),"",VLOOKUP(H27,'入力シート（男子）'!$B$13:$H$24,4,FALSE))</f>
        <v>0</v>
      </c>
      <c r="K26" s="136">
        <f>IF(ISERROR(VLOOKUP(H27,'入力シート（男子）'!$B$13:$H$24,7,FALSE)),"",VLOOKUP(H27,'入力シート（男子）'!$B$13:$H$24,7,FALSE))</f>
        <v>0</v>
      </c>
    </row>
    <row r="27" spans="2:11" s="2" customFormat="1" ht="28.5" customHeight="1">
      <c r="B27" s="144"/>
      <c r="C27" s="144"/>
      <c r="D27" s="144"/>
      <c r="G27" s="138"/>
      <c r="H27" s="16" t="str">
        <f>INDEX('入力シート（男子）'!$B:$B,SMALL(INDEX(('入力シート（男子）'!$G$13:$G$24&lt;&gt;N$14)*1000+ROW('入力シート（男子）'!$G$13:$G$24),),ROW(C1)))&amp;""</f>
        <v>毛</v>
      </c>
      <c r="I27" s="127"/>
      <c r="J27" s="133"/>
      <c r="K27" s="129"/>
    </row>
    <row r="28" spans="2:11" s="2" customFormat="1" ht="28.5" customHeight="1">
      <c r="B28" s="144"/>
      <c r="C28" s="144"/>
      <c r="D28" s="144"/>
      <c r="G28" s="138">
        <v>3</v>
      </c>
      <c r="H28" s="8" t="str">
        <f>IF(ISERROR(VLOOKUP(H29,'入力シート（男子）'!$B$13:$H$24,2,FALSE)),"",VLOOKUP(H29,'入力シート（男子）'!$B$13:$H$24,2,FALSE))</f>
        <v>こ</v>
      </c>
      <c r="I28" s="126">
        <f>IF(ISERROR(VLOOKUP(H29,'入力シート（男子）'!$B$13:$H$24,3,FALSE)),"",VLOOKUP(H29,'入力シート（男子）'!$B$13:$H$24,3,FALSE))</f>
        <v>2</v>
      </c>
      <c r="J28" s="132">
        <f>IF(ISERROR(VLOOKUP(H29,'入力シート（男子）'!$B$13:$H$24,4,FALSE)),"",VLOOKUP(H29,'入力シート（男子）'!$B$13:$H$24,4,FALSE))</f>
        <v>0</v>
      </c>
      <c r="K28" s="128">
        <f>IF(ISERROR(VLOOKUP(H29,'入力シート（男子）'!$B$13:$H$24,7,FALSE)),"",VLOOKUP(H29,'入力シート（男子）'!$B$13:$H$24,7,FALSE))</f>
        <v>0</v>
      </c>
    </row>
    <row r="29" spans="7:11" s="2" customFormat="1" ht="28.5" customHeight="1">
      <c r="G29" s="139"/>
      <c r="H29" s="16" t="str">
        <f>INDEX('入力シート（男子）'!$B:$B,SMALL(INDEX(('入力シート（男子）'!$G$13:$G$24&lt;&gt;N$14)*1000+ROW('入力シート（男子）'!$G$13:$G$24),),ROW(C2)))&amp;""</f>
        <v>子</v>
      </c>
      <c r="I29" s="127"/>
      <c r="J29" s="133"/>
      <c r="K29" s="129"/>
    </row>
    <row r="30" spans="7:11" s="2" customFormat="1" ht="28.5" customHeight="1">
      <c r="G30" s="141" t="s">
        <v>6</v>
      </c>
      <c r="H30" s="8" t="str">
        <f>IF(ISERROR(VLOOKUP(H31,'入力シート（男子）'!$B$13:$H$24,2,FALSE)),"",VLOOKUP(H31,'入力シート（男子）'!$B$13:$H$24,2,FALSE))</f>
        <v>さ</v>
      </c>
      <c r="I30" s="126">
        <f>IF(ISERROR(VLOOKUP(H31,'入力シート（男子）'!$B$13:$H$24,3,FALSE)),"",VLOOKUP(H31,'入力シート（男子）'!$B$13:$H$24,3,FALSE))</f>
        <v>2</v>
      </c>
      <c r="J30" s="132">
        <f>IF(ISERROR(VLOOKUP(H31,'入力シート（男子）'!$B$13:$H$24,4,FALSE)),"",VLOOKUP(H31,'入力シート（男子）'!$B$13:$H$24,4,FALSE))</f>
        <v>0</v>
      </c>
      <c r="K30" s="128">
        <f>IF(ISERROR(VLOOKUP(H31,'入力シート（男子）'!$B$13:$H$24,7,FALSE)),"",VLOOKUP(H31,'入力シート（男子）'!$B$13:$H$24,7,FALSE))</f>
        <v>0</v>
      </c>
    </row>
    <row r="31" spans="7:11" s="2" customFormat="1" ht="28.5" customHeight="1">
      <c r="G31" s="138"/>
      <c r="H31" s="16" t="str">
        <f>INDEX('入力シート（男子）'!$B:$B,SMALL(INDEX(('入力シート（男子）'!$G$13:$G$24&lt;&gt;N$15)*1000+ROW('入力シート（男子）'!$G$13:$G$24),),ROW(C1)))&amp;""</f>
        <v>差</v>
      </c>
      <c r="I31" s="127"/>
      <c r="J31" s="133"/>
      <c r="K31" s="129"/>
    </row>
    <row r="32" spans="2:11" s="2" customFormat="1" ht="28.5" customHeight="1">
      <c r="B32" s="19" t="s">
        <v>7</v>
      </c>
      <c r="G32" s="138">
        <v>4</v>
      </c>
      <c r="H32" s="8" t="str">
        <f>IF(ISERROR(VLOOKUP(H33,'入力シート（男子）'!$B$13:$H$24,2,FALSE)),"",VLOOKUP(H33,'入力シート（男子）'!$B$13:$H$24,2,FALSE))</f>
        <v>し</v>
      </c>
      <c r="I32" s="126">
        <f>IF(ISERROR(VLOOKUP(H33,'入力シート（男子）'!$B$13:$H$24,3,FALSE)),"",VLOOKUP(H33,'入力シート（男子）'!$B$13:$H$24,3,FALSE))</f>
        <v>2</v>
      </c>
      <c r="J32" s="132">
        <f>IF(ISERROR(VLOOKUP(H33,'入力シート（男子）'!$B$13:$H$24,4,FALSE)),"",VLOOKUP(H33,'入力シート（男子）'!$B$13:$H$24,4,FALSE))</f>
        <v>0</v>
      </c>
      <c r="K32" s="128">
        <f>IF(ISERROR(VLOOKUP(H33,'入力シート（男子）'!$B$13:$H$24,7,FALSE)),"",VLOOKUP(H33,'入力シート（男子）'!$B$13:$H$24,7,FALSE))</f>
        <v>0</v>
      </c>
    </row>
    <row r="33" spans="3:11" s="2" customFormat="1" ht="28.5" customHeight="1">
      <c r="C33" s="15" t="str">
        <f>'入力シート（男子）'!B7</f>
        <v>令和　６　年　６　月　　日</v>
      </c>
      <c r="G33" s="139"/>
      <c r="H33" s="16" t="str">
        <f>INDEX('入力シート（男子）'!$B:$B,SMALL(INDEX(('入力シート（男子）'!$G$13:$G$24&lt;&gt;N$15)*1000+ROW('入力シート（男子）'!$G$13:$G$24),),ROW(C2)))&amp;""</f>
        <v>市</v>
      </c>
      <c r="I33" s="127"/>
      <c r="J33" s="133"/>
      <c r="K33" s="129"/>
    </row>
    <row r="34" spans="2:13" s="2" customFormat="1" ht="38.25" customHeight="1">
      <c r="B34" s="157" t="s">
        <v>126</v>
      </c>
      <c r="C34" s="157"/>
      <c r="D34" s="157"/>
      <c r="E34" s="157"/>
      <c r="F34" s="157"/>
      <c r="G34" s="157"/>
      <c r="H34" s="157"/>
      <c r="I34" s="157"/>
      <c r="J34" s="157"/>
      <c r="K34" s="157"/>
      <c r="L34" s="21"/>
      <c r="M34" s="21"/>
    </row>
    <row r="35" s="2" customFormat="1" ht="6.75" customHeight="1">
      <c r="C35" s="4"/>
    </row>
    <row r="36" spans="2:11" s="2" customFormat="1" ht="16.5" customHeight="1">
      <c r="B36" s="12" t="s">
        <v>144</v>
      </c>
      <c r="C36" s="147" t="str">
        <f>'入力シート（男子）'!B2&amp;"    代表者 　　"&amp;'入力シート（男子）'!B5&amp;"         印"</f>
        <v>下松市立山口中学校    代表者 　　防長　タロウ         印</v>
      </c>
      <c r="D36" s="148"/>
      <c r="E36" s="148"/>
      <c r="F36" s="148"/>
      <c r="G36" s="148"/>
      <c r="H36" s="148"/>
      <c r="I36" s="148"/>
      <c r="J36" s="148"/>
      <c r="K36" s="149"/>
    </row>
    <row r="37" spans="2:11" s="2" customFormat="1" ht="16.5" customHeight="1">
      <c r="B37" s="7" t="s">
        <v>8</v>
      </c>
      <c r="C37" s="150"/>
      <c r="D37" s="117"/>
      <c r="E37" s="117"/>
      <c r="F37" s="117"/>
      <c r="G37" s="117"/>
      <c r="H37" s="117"/>
      <c r="I37" s="117"/>
      <c r="J37" s="117"/>
      <c r="K37" s="151"/>
    </row>
    <row r="38" s="2" customFormat="1" ht="16.5" customHeight="1"/>
    <row r="39" spans="2:13" ht="16.5" customHeight="1">
      <c r="B39" s="152" t="s">
        <v>50</v>
      </c>
      <c r="C39" s="147" t="str">
        <f>'入力シート（男子）'!F6</f>
        <v>久保　ジロウ</v>
      </c>
      <c r="D39" s="148"/>
      <c r="E39" s="148"/>
      <c r="F39" s="148"/>
      <c r="G39" s="148"/>
      <c r="H39" s="148"/>
      <c r="I39" s="148"/>
      <c r="J39" s="148"/>
      <c r="K39" s="149"/>
      <c r="L39" s="2"/>
      <c r="M39" s="2"/>
    </row>
    <row r="40" spans="2:11" ht="16.5" customHeight="1">
      <c r="B40" s="153"/>
      <c r="C40" s="150"/>
      <c r="D40" s="117"/>
      <c r="E40" s="117"/>
      <c r="F40" s="117"/>
      <c r="G40" s="117"/>
      <c r="H40" s="117"/>
      <c r="I40" s="117"/>
      <c r="J40" s="117"/>
      <c r="K40" s="151"/>
    </row>
    <row r="41" ht="16.5" customHeight="1"/>
    <row r="42" spans="2:13" ht="16.5" customHeight="1">
      <c r="B42" s="154" t="s">
        <v>51</v>
      </c>
      <c r="C42" s="155"/>
      <c r="D42" s="156"/>
      <c r="E42" s="51" t="s">
        <v>53</v>
      </c>
      <c r="F42" s="51"/>
      <c r="G42" s="51"/>
      <c r="H42" s="51"/>
      <c r="I42" s="51"/>
      <c r="J42" s="51"/>
      <c r="K42" s="52"/>
      <c r="L42" s="2"/>
      <c r="M42" s="2"/>
    </row>
    <row r="43" spans="2:11" ht="16.5" customHeight="1">
      <c r="B43" s="55"/>
      <c r="C43" s="56">
        <f>COUNTIF('入力シート（男子）'!$B$13:$B$24,"*")</f>
        <v>12</v>
      </c>
      <c r="D43" s="54" t="s">
        <v>52</v>
      </c>
      <c r="E43" s="53" t="s">
        <v>54</v>
      </c>
      <c r="F43" s="53" t="s">
        <v>55</v>
      </c>
      <c r="G43" s="53">
        <f>C43</f>
        <v>12</v>
      </c>
      <c r="H43" s="53" t="s">
        <v>56</v>
      </c>
      <c r="I43" s="117">
        <f>500*G43</f>
        <v>6000</v>
      </c>
      <c r="J43" s="117"/>
      <c r="K43" s="54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79">
    <mergeCell ref="C39:K40"/>
    <mergeCell ref="B39:B40"/>
    <mergeCell ref="B42:D42"/>
    <mergeCell ref="I43:J43"/>
    <mergeCell ref="J18:J19"/>
    <mergeCell ref="J20:J21"/>
    <mergeCell ref="J28:J29"/>
    <mergeCell ref="J30:J31"/>
    <mergeCell ref="J32:J33"/>
    <mergeCell ref="B34:K34"/>
    <mergeCell ref="E16:E17"/>
    <mergeCell ref="E18:E19"/>
    <mergeCell ref="E20:E21"/>
    <mergeCell ref="C36:K37"/>
    <mergeCell ref="G30:G31"/>
    <mergeCell ref="I30:I31"/>
    <mergeCell ref="K30:K31"/>
    <mergeCell ref="G32:G33"/>
    <mergeCell ref="I32:I33"/>
    <mergeCell ref="K32:K33"/>
    <mergeCell ref="B28:D28"/>
    <mergeCell ref="G28:G29"/>
    <mergeCell ref="I28:I29"/>
    <mergeCell ref="K28:K29"/>
    <mergeCell ref="B26:D27"/>
    <mergeCell ref="G26:G27"/>
    <mergeCell ref="I26:I27"/>
    <mergeCell ref="K26:K27"/>
    <mergeCell ref="J26:J27"/>
    <mergeCell ref="K22:K23"/>
    <mergeCell ref="G24:G25"/>
    <mergeCell ref="I24:I25"/>
    <mergeCell ref="K24:K25"/>
    <mergeCell ref="B22:B23"/>
    <mergeCell ref="D22:D23"/>
    <mergeCell ref="G22:G23"/>
    <mergeCell ref="I22:I23"/>
    <mergeCell ref="J22:J23"/>
    <mergeCell ref="J24:J25"/>
    <mergeCell ref="D20:D21"/>
    <mergeCell ref="G20:G21"/>
    <mergeCell ref="I20:I21"/>
    <mergeCell ref="K20:K21"/>
    <mergeCell ref="D16:D17"/>
    <mergeCell ref="G16:K16"/>
    <mergeCell ref="D18:D19"/>
    <mergeCell ref="G18:G19"/>
    <mergeCell ref="I18:I19"/>
    <mergeCell ref="K18:K19"/>
    <mergeCell ref="D12:D13"/>
    <mergeCell ref="I12:I13"/>
    <mergeCell ref="K12:K13"/>
    <mergeCell ref="D14:D15"/>
    <mergeCell ref="I14:I15"/>
    <mergeCell ref="K14:K15"/>
    <mergeCell ref="E12:E13"/>
    <mergeCell ref="E14:E15"/>
    <mergeCell ref="J12:J13"/>
    <mergeCell ref="J14:J15"/>
    <mergeCell ref="D8:D9"/>
    <mergeCell ref="I8:I9"/>
    <mergeCell ref="K8:K9"/>
    <mergeCell ref="D10:D11"/>
    <mergeCell ref="I10:I11"/>
    <mergeCell ref="K10:K11"/>
    <mergeCell ref="E8:E9"/>
    <mergeCell ref="E10:E11"/>
    <mergeCell ref="J8:J9"/>
    <mergeCell ref="J10:J11"/>
    <mergeCell ref="J4:K4"/>
    <mergeCell ref="J5:K5"/>
    <mergeCell ref="C3:K3"/>
    <mergeCell ref="B1:K1"/>
    <mergeCell ref="B6:D6"/>
    <mergeCell ref="G6:K6"/>
    <mergeCell ref="C4:F4"/>
    <mergeCell ref="C5:F5"/>
    <mergeCell ref="H4:I4"/>
    <mergeCell ref="H5:I5"/>
  </mergeCells>
  <conditionalFormatting sqref="K8:K15">
    <cfRule type="cellIs" priority="6" dxfId="12" operator="equal" stopIfTrue="1">
      <formula>0</formula>
    </cfRule>
  </conditionalFormatting>
  <conditionalFormatting sqref="K18:K33">
    <cfRule type="cellIs" priority="5" dxfId="12" operator="equal" stopIfTrue="1">
      <formula>0</formula>
    </cfRule>
  </conditionalFormatting>
  <conditionalFormatting sqref="H5 J5">
    <cfRule type="cellIs" priority="4" dxfId="12" operator="equal" stopIfTrue="1">
      <formula>0</formula>
    </cfRule>
  </conditionalFormatting>
  <conditionalFormatting sqref="E8:E21">
    <cfRule type="cellIs" priority="3" dxfId="12" operator="equal" stopIfTrue="1">
      <formula>0</formula>
    </cfRule>
  </conditionalFormatting>
  <conditionalFormatting sqref="J8:J15">
    <cfRule type="cellIs" priority="2" dxfId="12" operator="equal" stopIfTrue="1">
      <formula>0</formula>
    </cfRule>
  </conditionalFormatting>
  <conditionalFormatting sqref="J18:J33">
    <cfRule type="cellIs" priority="1" dxfId="12" operator="equal" stopIfTrue="1">
      <formula>0</formula>
    </cfRule>
  </conditionalFormatting>
  <printOptions horizontalCentered="1"/>
  <pageMargins left="0.35" right="0.21" top="0.34" bottom="0.2" header="0.23" footer="0.28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1"/>
  <sheetViews>
    <sheetView showZeros="0" tabSelected="1" zoomScale="80" zoomScaleNormal="80" zoomScalePageLayoutView="0" workbookViewId="0" topLeftCell="A1">
      <selection activeCell="E10" sqref="E10:H10"/>
    </sheetView>
  </sheetViews>
  <sheetFormatPr defaultColWidth="9.00390625" defaultRowHeight="13.5"/>
  <cols>
    <col min="1" max="1" width="10.50390625" style="0" customWidth="1"/>
    <col min="2" max="2" width="12.875" style="0" customWidth="1"/>
    <col min="3" max="3" width="15.625" style="0" customWidth="1"/>
    <col min="4" max="4" width="6.375" style="0" customWidth="1"/>
    <col min="5" max="5" width="14.00390625" style="0" customWidth="1"/>
    <col min="6" max="7" width="6.375" style="0" customWidth="1"/>
    <col min="8" max="8" width="15.50390625" style="0" customWidth="1"/>
    <col min="9" max="9" width="5.25390625" style="0" customWidth="1"/>
  </cols>
  <sheetData>
    <row r="1" spans="1:18" ht="21.75" customHeight="1" thickBot="1">
      <c r="A1" s="158" t="s">
        <v>42</v>
      </c>
      <c r="B1" s="159"/>
      <c r="C1" s="159"/>
      <c r="D1" s="159"/>
      <c r="E1" s="159"/>
      <c r="F1" s="159"/>
      <c r="G1" s="159"/>
      <c r="H1" s="160"/>
      <c r="Q1" t="s">
        <v>131</v>
      </c>
      <c r="R1" t="s">
        <v>132</v>
      </c>
    </row>
    <row r="2" spans="1:18" ht="19.5" customHeight="1">
      <c r="A2" s="24" t="s">
        <v>127</v>
      </c>
      <c r="B2" s="103" t="s">
        <v>152</v>
      </c>
      <c r="C2" s="104"/>
      <c r="D2" s="104"/>
      <c r="E2" s="57" t="s">
        <v>140</v>
      </c>
      <c r="F2" s="105" t="s">
        <v>153</v>
      </c>
      <c r="G2" s="105"/>
      <c r="H2" s="106"/>
      <c r="I2" s="41"/>
      <c r="Q2" t="s">
        <v>133</v>
      </c>
      <c r="R2" t="s">
        <v>134</v>
      </c>
    </row>
    <row r="3" spans="1:18" ht="19.5" customHeight="1">
      <c r="A3" s="36" t="s">
        <v>39</v>
      </c>
      <c r="B3" s="74" t="s">
        <v>45</v>
      </c>
      <c r="C3" s="75"/>
      <c r="D3" s="75"/>
      <c r="E3" s="31" t="s">
        <v>47</v>
      </c>
      <c r="F3" s="90" t="s">
        <v>154</v>
      </c>
      <c r="G3" s="90"/>
      <c r="H3" s="91"/>
      <c r="I3" s="41"/>
      <c r="Q3" t="s">
        <v>135</v>
      </c>
      <c r="R3" t="s">
        <v>136</v>
      </c>
    </row>
    <row r="4" spans="1:18" ht="19.5" customHeight="1">
      <c r="A4" s="36" t="s">
        <v>40</v>
      </c>
      <c r="B4" s="74" t="s">
        <v>58</v>
      </c>
      <c r="C4" s="75"/>
      <c r="D4" s="75"/>
      <c r="E4" s="31" t="s">
        <v>60</v>
      </c>
      <c r="F4" s="107"/>
      <c r="G4" s="107"/>
      <c r="H4" s="108"/>
      <c r="I4" s="41"/>
      <c r="Q4" t="s">
        <v>138</v>
      </c>
      <c r="R4" t="s">
        <v>137</v>
      </c>
    </row>
    <row r="5" spans="1:18" ht="19.5" customHeight="1">
      <c r="A5" s="25" t="s">
        <v>143</v>
      </c>
      <c r="B5" s="74" t="s">
        <v>78</v>
      </c>
      <c r="C5" s="75"/>
      <c r="D5" s="75"/>
      <c r="E5" s="31" t="s">
        <v>61</v>
      </c>
      <c r="F5" s="78"/>
      <c r="G5" s="79"/>
      <c r="H5" s="80"/>
      <c r="I5" s="41"/>
      <c r="R5" t="s">
        <v>139</v>
      </c>
    </row>
    <row r="6" spans="1:9" ht="19.5" customHeight="1">
      <c r="A6" s="25" t="s">
        <v>145</v>
      </c>
      <c r="B6" s="74" t="s">
        <v>49</v>
      </c>
      <c r="C6" s="75"/>
      <c r="D6" s="75"/>
      <c r="E6" s="31" t="s">
        <v>62</v>
      </c>
      <c r="F6" s="90" t="s">
        <v>79</v>
      </c>
      <c r="G6" s="90"/>
      <c r="H6" s="91"/>
      <c r="I6" s="42"/>
    </row>
    <row r="7" spans="1:9" ht="19.5" customHeight="1" thickBot="1">
      <c r="A7" s="26" t="s">
        <v>38</v>
      </c>
      <c r="B7" s="76" t="s">
        <v>157</v>
      </c>
      <c r="C7" s="77"/>
      <c r="D7" s="77"/>
      <c r="E7" s="34"/>
      <c r="F7" s="88"/>
      <c r="G7" s="88"/>
      <c r="H7" s="89"/>
      <c r="I7" s="42"/>
    </row>
    <row r="8" spans="1:9" ht="19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6" ht="19.5" customHeight="1" thickBot="1">
      <c r="A9" s="158" t="s">
        <v>41</v>
      </c>
      <c r="B9" s="159"/>
      <c r="C9" s="159"/>
      <c r="D9" s="159"/>
      <c r="E9" s="159"/>
      <c r="F9" s="159"/>
      <c r="G9" s="159"/>
      <c r="H9" s="160"/>
      <c r="I9" s="42"/>
      <c r="P9" t="s">
        <v>16</v>
      </c>
    </row>
    <row r="10" spans="1:16" ht="19.5" customHeight="1">
      <c r="A10" s="24" t="s">
        <v>129</v>
      </c>
      <c r="B10" s="92" t="s">
        <v>131</v>
      </c>
      <c r="C10" s="93"/>
      <c r="D10" s="68" t="s">
        <v>130</v>
      </c>
      <c r="E10" s="94" t="s">
        <v>155</v>
      </c>
      <c r="F10" s="94"/>
      <c r="G10" s="94"/>
      <c r="H10" s="95"/>
      <c r="I10" s="43"/>
      <c r="P10" t="s">
        <v>30</v>
      </c>
    </row>
    <row r="11" spans="1:16" ht="19.5" customHeight="1" thickBot="1">
      <c r="A11" s="26" t="s">
        <v>141</v>
      </c>
      <c r="B11" s="76" t="s">
        <v>137</v>
      </c>
      <c r="C11" s="96"/>
      <c r="D11" s="34" t="s">
        <v>130</v>
      </c>
      <c r="E11" s="76" t="s">
        <v>156</v>
      </c>
      <c r="F11" s="77"/>
      <c r="G11" s="77"/>
      <c r="H11" s="81"/>
      <c r="I11" s="42"/>
      <c r="P11" t="s">
        <v>32</v>
      </c>
    </row>
    <row r="12" spans="1:16" ht="19.5" customHeight="1">
      <c r="A12" s="27" t="s">
        <v>12</v>
      </c>
      <c r="B12" s="28" t="s">
        <v>13</v>
      </c>
      <c r="C12" s="28" t="s">
        <v>29</v>
      </c>
      <c r="D12" s="29" t="s">
        <v>2</v>
      </c>
      <c r="E12" s="29" t="s">
        <v>48</v>
      </c>
      <c r="F12" s="29" t="s">
        <v>14</v>
      </c>
      <c r="G12" s="44" t="s">
        <v>15</v>
      </c>
      <c r="H12" s="30" t="s">
        <v>3</v>
      </c>
      <c r="I12" s="42"/>
      <c r="P12" t="s">
        <v>33</v>
      </c>
    </row>
    <row r="13" spans="1:16" ht="19.5" customHeight="1">
      <c r="A13" s="25" t="s">
        <v>37</v>
      </c>
      <c r="B13" s="31" t="s">
        <v>102</v>
      </c>
      <c r="C13" s="31" t="s">
        <v>114</v>
      </c>
      <c r="D13" s="31">
        <v>3</v>
      </c>
      <c r="E13" s="50" t="s">
        <v>125</v>
      </c>
      <c r="F13" s="31" t="s">
        <v>46</v>
      </c>
      <c r="G13" s="45" t="s">
        <v>19</v>
      </c>
      <c r="H13" s="32"/>
      <c r="I13" s="42"/>
      <c r="P13" t="s">
        <v>34</v>
      </c>
    </row>
    <row r="14" spans="1:16" ht="19.5" customHeight="1">
      <c r="A14" s="25" t="s">
        <v>17</v>
      </c>
      <c r="B14" s="31" t="s">
        <v>103</v>
      </c>
      <c r="C14" s="31" t="s">
        <v>115</v>
      </c>
      <c r="D14" s="31">
        <v>3</v>
      </c>
      <c r="E14" s="50" t="s">
        <v>125</v>
      </c>
      <c r="F14" s="31" t="s">
        <v>46</v>
      </c>
      <c r="G14" s="45" t="s">
        <v>19</v>
      </c>
      <c r="H14" s="32"/>
      <c r="I14" s="42"/>
      <c r="P14" t="s">
        <v>31</v>
      </c>
    </row>
    <row r="15" spans="1:16" ht="19.5" customHeight="1">
      <c r="A15" s="25" t="s">
        <v>18</v>
      </c>
      <c r="B15" s="31" t="s">
        <v>104</v>
      </c>
      <c r="C15" s="31" t="s">
        <v>116</v>
      </c>
      <c r="D15" s="31">
        <v>3</v>
      </c>
      <c r="E15" s="50"/>
      <c r="F15" s="31" t="s">
        <v>46</v>
      </c>
      <c r="G15" s="45" t="s">
        <v>99</v>
      </c>
      <c r="H15" s="32"/>
      <c r="I15" s="42"/>
      <c r="P15" t="s">
        <v>28</v>
      </c>
    </row>
    <row r="16" spans="1:16" ht="19.5" customHeight="1">
      <c r="A16" s="25" t="s">
        <v>20</v>
      </c>
      <c r="B16" s="31" t="s">
        <v>105</v>
      </c>
      <c r="C16" s="33" t="s">
        <v>117</v>
      </c>
      <c r="D16" s="33">
        <v>3</v>
      </c>
      <c r="E16" s="50"/>
      <c r="F16" s="31" t="s">
        <v>46</v>
      </c>
      <c r="G16" s="45" t="s">
        <v>99</v>
      </c>
      <c r="H16" s="32"/>
      <c r="I16" s="42"/>
      <c r="P16" t="s">
        <v>35</v>
      </c>
    </row>
    <row r="17" spans="1:16" ht="19.5" customHeight="1">
      <c r="A17" s="25" t="s">
        <v>22</v>
      </c>
      <c r="B17" s="31" t="s">
        <v>106</v>
      </c>
      <c r="C17" s="31" t="s">
        <v>118</v>
      </c>
      <c r="D17" s="31">
        <v>3</v>
      </c>
      <c r="E17" s="50"/>
      <c r="F17" s="31" t="s">
        <v>46</v>
      </c>
      <c r="G17" s="45" t="s">
        <v>21</v>
      </c>
      <c r="H17" s="32"/>
      <c r="I17" s="42"/>
      <c r="P17" t="s">
        <v>36</v>
      </c>
    </row>
    <row r="18" spans="1:9" ht="19.5" customHeight="1">
      <c r="A18" s="25" t="s">
        <v>23</v>
      </c>
      <c r="B18" s="31" t="s">
        <v>107</v>
      </c>
      <c r="C18" s="31" t="s">
        <v>119</v>
      </c>
      <c r="D18" s="31">
        <v>3</v>
      </c>
      <c r="E18" s="50"/>
      <c r="F18" s="31" t="s">
        <v>46</v>
      </c>
      <c r="G18" s="45" t="s">
        <v>96</v>
      </c>
      <c r="H18" s="32"/>
      <c r="I18" s="42"/>
    </row>
    <row r="19" spans="1:9" ht="19.5" customHeight="1" thickBot="1">
      <c r="A19" s="38" t="s">
        <v>24</v>
      </c>
      <c r="B19" s="39" t="s">
        <v>108</v>
      </c>
      <c r="C19" s="39" t="s">
        <v>120</v>
      </c>
      <c r="D19" s="39">
        <v>3</v>
      </c>
      <c r="E19" s="66"/>
      <c r="F19" s="39" t="s">
        <v>46</v>
      </c>
      <c r="G19" s="39" t="s">
        <v>97</v>
      </c>
      <c r="H19" s="40"/>
      <c r="I19" s="42"/>
    </row>
    <row r="20" spans="1:9" ht="19.5" customHeight="1" thickTop="1">
      <c r="A20" s="36" t="s">
        <v>25</v>
      </c>
      <c r="B20" s="33" t="s">
        <v>109</v>
      </c>
      <c r="C20" s="33" t="s">
        <v>121</v>
      </c>
      <c r="D20" s="33">
        <v>3</v>
      </c>
      <c r="E20" s="65"/>
      <c r="F20" s="33"/>
      <c r="G20" s="46" t="s">
        <v>100</v>
      </c>
      <c r="H20" s="37"/>
      <c r="I20" s="42"/>
    </row>
    <row r="21" spans="1:9" ht="19.5" customHeight="1">
      <c r="A21" s="25" t="s">
        <v>26</v>
      </c>
      <c r="B21" s="33" t="s">
        <v>110</v>
      </c>
      <c r="C21" s="33" t="s">
        <v>122</v>
      </c>
      <c r="D21" s="33">
        <v>3</v>
      </c>
      <c r="E21" s="50"/>
      <c r="F21" s="31"/>
      <c r="G21" s="46" t="s">
        <v>100</v>
      </c>
      <c r="H21" s="32"/>
      <c r="I21" s="42"/>
    </row>
    <row r="22" spans="1:9" ht="19.5" customHeight="1">
      <c r="A22" s="36" t="s">
        <v>27</v>
      </c>
      <c r="B22" s="33" t="s">
        <v>111</v>
      </c>
      <c r="C22" s="33" t="s">
        <v>123</v>
      </c>
      <c r="D22" s="33">
        <v>3</v>
      </c>
      <c r="E22" s="50"/>
      <c r="F22" s="31"/>
      <c r="G22" s="46" t="s">
        <v>101</v>
      </c>
      <c r="H22" s="32"/>
      <c r="I22" s="42"/>
    </row>
    <row r="23" spans="1:9" ht="19.5" customHeight="1">
      <c r="A23" s="25" t="s">
        <v>43</v>
      </c>
      <c r="B23" s="31" t="s">
        <v>112</v>
      </c>
      <c r="C23" s="31" t="s">
        <v>124</v>
      </c>
      <c r="D23" s="31">
        <v>3</v>
      </c>
      <c r="E23" s="50"/>
      <c r="F23" s="31"/>
      <c r="G23" s="46" t="s">
        <v>101</v>
      </c>
      <c r="H23" s="32"/>
      <c r="I23" s="42"/>
    </row>
    <row r="24" spans="1:9" ht="19.5" customHeight="1" thickBot="1">
      <c r="A24" s="26" t="s">
        <v>44</v>
      </c>
      <c r="B24" s="34" t="s">
        <v>113</v>
      </c>
      <c r="C24" s="34" t="s">
        <v>74</v>
      </c>
      <c r="D24" s="34">
        <v>3</v>
      </c>
      <c r="E24" s="67"/>
      <c r="F24" s="34"/>
      <c r="G24" s="47" t="s">
        <v>98</v>
      </c>
      <c r="H24" s="35"/>
      <c r="I24" s="42"/>
    </row>
    <row r="27" spans="10:15" ht="12.75">
      <c r="J27" s="82" t="str">
        <f>+E10</f>
        <v>た</v>
      </c>
      <c r="K27" s="83"/>
      <c r="L27" s="83"/>
      <c r="M27" s="83"/>
      <c r="N27" s="84"/>
      <c r="O27" t="str">
        <f>$B$10</f>
        <v>当該校教員</v>
      </c>
    </row>
    <row r="28" spans="10:15" ht="12.75">
      <c r="J28" s="85" t="str">
        <f>+E11</f>
        <v>ち</v>
      </c>
      <c r="K28" s="86"/>
      <c r="L28" s="86"/>
      <c r="M28" s="86"/>
      <c r="N28" s="87"/>
      <c r="O28" t="str">
        <f>$B$11</f>
        <v>コーチ（外部指導者）</v>
      </c>
    </row>
    <row r="29" spans="10:15" ht="12.75">
      <c r="J29" s="85" t="str">
        <f>+E11</f>
        <v>ち</v>
      </c>
      <c r="K29" s="86"/>
      <c r="L29" s="86"/>
      <c r="M29" s="86"/>
      <c r="N29" s="87"/>
      <c r="O29" t="str">
        <f>$B$11</f>
        <v>コーチ（外部指導者）</v>
      </c>
    </row>
    <row r="30" spans="10:14" ht="12.75">
      <c r="J30" s="58" t="str">
        <f>+B13</f>
        <v>子</v>
      </c>
      <c r="K30" t="str">
        <f>+C13</f>
        <v>ね</v>
      </c>
      <c r="L30">
        <f>+D13</f>
        <v>3</v>
      </c>
      <c r="M30" t="str">
        <f>+F13</f>
        <v>○</v>
      </c>
      <c r="N30" s="59" t="str">
        <f>+G13</f>
        <v>D1</v>
      </c>
    </row>
    <row r="31" spans="10:14" ht="12.75">
      <c r="J31" s="58" t="str">
        <f aca="true" t="shared" si="0" ref="J31:J40">+B14</f>
        <v>丑</v>
      </c>
      <c r="K31" t="str">
        <f aca="true" t="shared" si="1" ref="K31:K41">+C14</f>
        <v>うし</v>
      </c>
      <c r="L31">
        <f aca="true" t="shared" si="2" ref="L31:L41">+D14</f>
        <v>3</v>
      </c>
      <c r="M31" t="str">
        <f aca="true" t="shared" si="3" ref="M31:M41">+F14</f>
        <v>○</v>
      </c>
      <c r="N31" s="59" t="str">
        <f aca="true" t="shared" si="4" ref="N31:N41">+G14</f>
        <v>D1</v>
      </c>
    </row>
    <row r="32" spans="10:14" ht="12.75">
      <c r="J32" s="58" t="str">
        <f t="shared" si="0"/>
        <v>寅</v>
      </c>
      <c r="K32" t="str">
        <f t="shared" si="1"/>
        <v>とら</v>
      </c>
      <c r="L32">
        <f t="shared" si="2"/>
        <v>3</v>
      </c>
      <c r="M32" t="str">
        <f t="shared" si="3"/>
        <v>○</v>
      </c>
      <c r="N32" s="59" t="str">
        <f t="shared" si="4"/>
        <v>D2</v>
      </c>
    </row>
    <row r="33" spans="10:14" ht="12.75">
      <c r="J33" s="58" t="str">
        <f t="shared" si="0"/>
        <v>卯</v>
      </c>
      <c r="K33" t="str">
        <f t="shared" si="1"/>
        <v>う</v>
      </c>
      <c r="L33">
        <f t="shared" si="2"/>
        <v>3</v>
      </c>
      <c r="M33" t="str">
        <f t="shared" si="3"/>
        <v>○</v>
      </c>
      <c r="N33" s="59" t="str">
        <f t="shared" si="4"/>
        <v>D2</v>
      </c>
    </row>
    <row r="34" spans="10:14" ht="12.75">
      <c r="J34" s="58" t="str">
        <f t="shared" si="0"/>
        <v>辰</v>
      </c>
      <c r="K34" t="str">
        <f t="shared" si="1"/>
        <v>たつ</v>
      </c>
      <c r="L34">
        <f t="shared" si="2"/>
        <v>3</v>
      </c>
      <c r="M34" t="str">
        <f t="shared" si="3"/>
        <v>○</v>
      </c>
      <c r="N34" s="59" t="str">
        <f t="shared" si="4"/>
        <v>S1</v>
      </c>
    </row>
    <row r="35" spans="10:14" ht="12.75">
      <c r="J35" s="58" t="str">
        <f t="shared" si="0"/>
        <v>巳</v>
      </c>
      <c r="K35" t="str">
        <f t="shared" si="1"/>
        <v>み</v>
      </c>
      <c r="L35">
        <f t="shared" si="2"/>
        <v>3</v>
      </c>
      <c r="M35" t="str">
        <f t="shared" si="3"/>
        <v>○</v>
      </c>
      <c r="N35" s="59" t="str">
        <f t="shared" si="4"/>
        <v>S2</v>
      </c>
    </row>
    <row r="36" spans="10:14" ht="12.75">
      <c r="J36" s="58" t="str">
        <f t="shared" si="0"/>
        <v>午</v>
      </c>
      <c r="K36" t="str">
        <f t="shared" si="1"/>
        <v>うま</v>
      </c>
      <c r="L36">
        <f t="shared" si="2"/>
        <v>3</v>
      </c>
      <c r="M36" t="str">
        <f t="shared" si="3"/>
        <v>○</v>
      </c>
      <c r="N36" s="59" t="str">
        <f t="shared" si="4"/>
        <v>S3</v>
      </c>
    </row>
    <row r="37" spans="10:14" ht="12.75">
      <c r="J37" s="58" t="str">
        <f t="shared" si="0"/>
        <v>未</v>
      </c>
      <c r="K37" t="str">
        <f t="shared" si="1"/>
        <v>ひつじ</v>
      </c>
      <c r="L37">
        <f t="shared" si="2"/>
        <v>3</v>
      </c>
      <c r="M37">
        <f t="shared" si="3"/>
        <v>0</v>
      </c>
      <c r="N37" s="59" t="str">
        <f t="shared" si="4"/>
        <v>D3</v>
      </c>
    </row>
    <row r="38" spans="10:14" ht="12.75">
      <c r="J38" s="58" t="str">
        <f t="shared" si="0"/>
        <v>申</v>
      </c>
      <c r="K38" t="str">
        <f t="shared" si="1"/>
        <v>さる</v>
      </c>
      <c r="L38">
        <f t="shared" si="2"/>
        <v>3</v>
      </c>
      <c r="M38">
        <f t="shared" si="3"/>
        <v>0</v>
      </c>
      <c r="N38" s="59" t="str">
        <f t="shared" si="4"/>
        <v>D3</v>
      </c>
    </row>
    <row r="39" spans="10:14" ht="12.75">
      <c r="J39" s="58" t="str">
        <f t="shared" si="0"/>
        <v>酉</v>
      </c>
      <c r="K39" t="str">
        <f t="shared" si="1"/>
        <v>とり</v>
      </c>
      <c r="L39">
        <f t="shared" si="2"/>
        <v>3</v>
      </c>
      <c r="M39">
        <f t="shared" si="3"/>
        <v>0</v>
      </c>
      <c r="N39" s="59" t="str">
        <f t="shared" si="4"/>
        <v>D4</v>
      </c>
    </row>
    <row r="40" spans="10:14" ht="12.75">
      <c r="J40" s="58" t="str">
        <f t="shared" si="0"/>
        <v>戌</v>
      </c>
      <c r="K40" t="str">
        <f t="shared" si="1"/>
        <v>いぬ</v>
      </c>
      <c r="L40">
        <f t="shared" si="2"/>
        <v>3</v>
      </c>
      <c r="M40">
        <f t="shared" si="3"/>
        <v>0</v>
      </c>
      <c r="N40" s="59" t="str">
        <f t="shared" si="4"/>
        <v>D4</v>
      </c>
    </row>
    <row r="41" spans="10:14" ht="12.75">
      <c r="J41" s="60" t="str">
        <f>+B24</f>
        <v>亥</v>
      </c>
      <c r="K41" s="61" t="str">
        <f t="shared" si="1"/>
        <v>い</v>
      </c>
      <c r="L41" s="61">
        <f t="shared" si="2"/>
        <v>3</v>
      </c>
      <c r="M41" s="61">
        <f t="shared" si="3"/>
        <v>0</v>
      </c>
      <c r="N41" s="62" t="str">
        <f t="shared" si="4"/>
        <v>S4</v>
      </c>
    </row>
  </sheetData>
  <sheetProtection/>
  <mergeCells count="21">
    <mergeCell ref="A1:H1"/>
    <mergeCell ref="B2:D2"/>
    <mergeCell ref="F2:H2"/>
    <mergeCell ref="B3:D3"/>
    <mergeCell ref="F3:H3"/>
    <mergeCell ref="F6:H6"/>
    <mergeCell ref="F4:H4"/>
    <mergeCell ref="F7:H7"/>
    <mergeCell ref="E10:H10"/>
    <mergeCell ref="B11:C11"/>
    <mergeCell ref="E11:H11"/>
    <mergeCell ref="B7:D7"/>
    <mergeCell ref="B4:D4"/>
    <mergeCell ref="A9:H9"/>
    <mergeCell ref="B10:C10"/>
    <mergeCell ref="J29:N29"/>
    <mergeCell ref="J28:N28"/>
    <mergeCell ref="J27:N27"/>
    <mergeCell ref="B5:D5"/>
    <mergeCell ref="F5:H5"/>
    <mergeCell ref="B6:D6"/>
  </mergeCells>
  <dataValidations count="4">
    <dataValidation type="list" allowBlank="1" showInputMessage="1" showErrorMessage="1" sqref="G13:G24">
      <formula1>$P$10:$P$17</formula1>
    </dataValidation>
    <dataValidation type="list" allowBlank="1" showInputMessage="1" showErrorMessage="1" sqref="F13:F24">
      <formula1>$P$8:$P$9</formula1>
    </dataValidation>
    <dataValidation type="list" allowBlank="1" showInputMessage="1" showErrorMessage="1" sqref="B11:C11">
      <formula1>$R$1:$R$5</formula1>
    </dataValidation>
    <dataValidation type="list" allowBlank="1" showInputMessage="1" showErrorMessage="1" sqref="B10:C10">
      <formula1>$Q$1:$Q$4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workbookViewId="0" topLeftCell="A1">
      <selection activeCell="A2" sqref="A2"/>
    </sheetView>
  </sheetViews>
  <sheetFormatPr defaultColWidth="9.00390625" defaultRowHeight="13.5"/>
  <cols>
    <col min="1" max="1" width="9.125" style="1" customWidth="1"/>
    <col min="2" max="2" width="18.75390625" style="1" customWidth="1"/>
    <col min="3" max="3" width="6.25390625" style="1" customWidth="1"/>
    <col min="4" max="4" width="11.25390625" style="1" customWidth="1"/>
    <col min="5" max="5" width="2.75390625" style="1" customWidth="1"/>
    <col min="6" max="6" width="10.25390625" style="1" customWidth="1"/>
    <col min="7" max="7" width="18.75390625" style="1" customWidth="1"/>
    <col min="8" max="8" width="6.375" style="1" customWidth="1"/>
    <col min="9" max="9" width="11.25390625" style="1" customWidth="1"/>
    <col min="10" max="10" width="9.125" style="1" customWidth="1"/>
    <col min="11" max="16384" width="9.00390625" style="1" customWidth="1"/>
  </cols>
  <sheetData>
    <row r="1" spans="1:10" ht="49.5" customHeight="1">
      <c r="A1" s="114" t="str">
        <f>"　　第４５回山口県中学校バドミントン選手権大会　
　　申込書　　　"&amp;" (　"&amp;'入力シート（女子）'!B3&amp;"　)"</f>
        <v>　　第４５回山口県中学校バドミントン選手権大会　
　　申込書　　　 (　女子　)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6.75" customHeight="1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2" ht="27" customHeight="1">
      <c r="A3" s="73" t="s">
        <v>146</v>
      </c>
      <c r="B3" s="111" t="str">
        <f>'入力シート（女子）'!B2</f>
        <v>周防市立周防中学校</v>
      </c>
      <c r="C3" s="112"/>
      <c r="D3" s="112"/>
      <c r="E3" s="112"/>
      <c r="F3" s="112"/>
      <c r="G3" s="112"/>
      <c r="H3" s="112"/>
      <c r="I3" s="112"/>
      <c r="J3" s="113"/>
      <c r="L3" s="1" t="str">
        <f>'入力シート（女子）'!F2</f>
        <v>周防中</v>
      </c>
    </row>
    <row r="4" spans="1:10" s="2" customFormat="1" ht="27" customHeight="1">
      <c r="A4" s="72" t="s">
        <v>147</v>
      </c>
      <c r="B4" s="118" t="str">
        <f>'入力シート（女子）'!F2</f>
        <v>周防中</v>
      </c>
      <c r="C4" s="119"/>
      <c r="D4" s="119"/>
      <c r="E4" s="120"/>
      <c r="F4" s="13" t="s">
        <v>0</v>
      </c>
      <c r="G4" s="124" t="str">
        <f>'入力シート（女子）'!$E$10</f>
        <v>た</v>
      </c>
      <c r="H4" s="125"/>
      <c r="I4" s="109" t="str">
        <f>'入力シート（女子）'!$B$10</f>
        <v>当該校教員</v>
      </c>
      <c r="J4" s="110"/>
    </row>
    <row r="5" spans="1:10" s="2" customFormat="1" ht="27" customHeight="1">
      <c r="A5" s="72" t="s">
        <v>145</v>
      </c>
      <c r="B5" s="121" t="str">
        <f>'入力シート（女子）'!$B$6</f>
        <v>（○○○-○○○-○○○○）</v>
      </c>
      <c r="C5" s="122"/>
      <c r="D5" s="122"/>
      <c r="E5" s="123"/>
      <c r="F5" s="71" t="s">
        <v>142</v>
      </c>
      <c r="G5" s="124" t="str">
        <f>'入力シート（女子）'!$E$11</f>
        <v>ち</v>
      </c>
      <c r="H5" s="125"/>
      <c r="I5" s="109" t="str">
        <f>'入力シート（女子）'!$B$11</f>
        <v>コーチ（外部指導者）</v>
      </c>
      <c r="J5" s="110"/>
    </row>
    <row r="6" spans="1:10" s="2" customFormat="1" ht="22.5" customHeight="1">
      <c r="A6" s="116" t="str">
        <f>"《団体戦》支部順位"&amp;"（"&amp;LEFT('入力シート（女子）'!B4,1)&amp;"）"&amp;"位"</f>
        <v>《団体戦》支部順位（２）位</v>
      </c>
      <c r="B6" s="117"/>
      <c r="C6" s="117"/>
      <c r="D6" s="48"/>
      <c r="F6" s="116" t="s">
        <v>1</v>
      </c>
      <c r="G6" s="117"/>
      <c r="H6" s="117"/>
      <c r="I6" s="117"/>
      <c r="J6" s="117"/>
    </row>
    <row r="7" spans="1:17" s="2" customFormat="1" ht="28.5" customHeight="1">
      <c r="A7" s="3"/>
      <c r="B7" s="3" t="s">
        <v>9</v>
      </c>
      <c r="C7" s="3" t="s">
        <v>2</v>
      </c>
      <c r="D7" s="49" t="s">
        <v>48</v>
      </c>
      <c r="F7" s="3"/>
      <c r="G7" s="3" t="s">
        <v>9</v>
      </c>
      <c r="H7" s="3" t="s">
        <v>2</v>
      </c>
      <c r="I7" s="49" t="s">
        <v>48</v>
      </c>
      <c r="J7" s="3" t="s">
        <v>3</v>
      </c>
      <c r="L7" s="2" t="s">
        <v>16</v>
      </c>
      <c r="N7" s="2" t="s">
        <v>4</v>
      </c>
      <c r="Q7" s="2" t="s">
        <v>6</v>
      </c>
    </row>
    <row r="8" spans="1:18" s="2" customFormat="1" ht="28.5" customHeight="1">
      <c r="A8" s="5" t="s">
        <v>10</v>
      </c>
      <c r="B8" s="8" t="str">
        <f>IF(ISERROR(VLOOKUP(B9,'入力シート（女子）'!$B$13:$H$24,2,FALSE)),"",VLOOKUP(B9,'入力シート（女子）'!$B$13:$H$24,2,FALSE))</f>
        <v>ね</v>
      </c>
      <c r="C8" s="126">
        <f>IF(ISERROR(VLOOKUP(B9,'入力シート（女子）'!$B$13:$H$24,3,FALSE)),"",VLOOKUP(B9,'入力シート（女子）'!$B$13:$H$24,3,FALSE))</f>
        <v>3</v>
      </c>
      <c r="D8" s="126" t="str">
        <f>IF(ISERROR(VLOOKUP(B9,'入力シート（女子）'!$B$13:$H$24,4,FALSE)),"",VLOOKUP(B9,'入力シート（女子）'!$B$13:$H$24,4,FALSE))</f>
        <v>３位</v>
      </c>
      <c r="F8" s="5" t="s">
        <v>4</v>
      </c>
      <c r="G8" s="8" t="str">
        <f>IF(ISERROR(VLOOKUP(G9,'入力シート（女子）'!$B$13:$H$24,2,FALSE)),"",VLOOKUP(G9,'入力シート（女子）'!$B$13:$H$24,2,FALSE))</f>
        <v>たつ</v>
      </c>
      <c r="H8" s="126">
        <f>IF(ISERROR(VLOOKUP(G9,'入力シート（女子）'!$B$13:$H$24,3,FALSE)),"",VLOOKUP(G9,'入力シート（女子）'!$B$13:$H$24,3,FALSE))</f>
        <v>3</v>
      </c>
      <c r="I8" s="132">
        <f>IF(ISERROR(VLOOKUP(G9,'入力シート（女子）'!$B$13:$H$24,4,FALSE)),"",VLOOKUP(G9,'入力シート（女子）'!$B$13:$H$24,4,FALSE))</f>
        <v>0</v>
      </c>
      <c r="J8" s="128">
        <f>IF(ISERROR(VLOOKUP(G9,'入力シート（女子）'!$B$13:$H$24,7,FALSE)),"",VLOOKUP(G9,'入力シート（女子）'!$B$13:$H$24,7,FALSE))</f>
        <v>0</v>
      </c>
      <c r="L8" s="2" t="s">
        <v>30</v>
      </c>
      <c r="N8" s="2" t="str">
        <f>+G9</f>
        <v>辰</v>
      </c>
      <c r="O8" s="2" t="str">
        <f>+G8</f>
        <v>たつ</v>
      </c>
      <c r="Q8" s="2" t="str">
        <f>G19</f>
        <v>子</v>
      </c>
      <c r="R8" s="2" t="str">
        <f>G18</f>
        <v>ね</v>
      </c>
    </row>
    <row r="9" spans="1:18" s="2" customFormat="1" ht="28.5" customHeight="1">
      <c r="A9" s="6">
        <v>1</v>
      </c>
      <c r="B9" s="16" t="str">
        <f>INDEX('入力シート（女子）'!$B:$B,SMALL(INDEX(('入力シート（女子）'!$F$13:$F$113&lt;&gt;L$7)*1000+ROW('入力シート（女子）'!$F$13:$F$113),),ROW(B1)))&amp;""</f>
        <v>子</v>
      </c>
      <c r="C9" s="127"/>
      <c r="D9" s="127"/>
      <c r="F9" s="6">
        <v>1</v>
      </c>
      <c r="G9" s="16" t="str">
        <f>INDEX('入力シート（女子）'!$B:$B,SMALL(INDEX(('入力シート（女子）'!$G$13:$G$24&lt;&gt;L$8)*1000+ROW('入力シート（女子）'!$G$13:$G$24),),ROW(B1)))&amp;""</f>
        <v>辰</v>
      </c>
      <c r="H9" s="127"/>
      <c r="I9" s="133"/>
      <c r="J9" s="129"/>
      <c r="L9" s="2" t="s">
        <v>32</v>
      </c>
      <c r="N9" s="2" t="str">
        <f>G11</f>
        <v>巳</v>
      </c>
      <c r="O9" s="2" t="str">
        <f>G10</f>
        <v>み</v>
      </c>
      <c r="Q9" s="2" t="str">
        <f>G21</f>
        <v>丑</v>
      </c>
      <c r="R9" s="2" t="str">
        <f>G20</f>
        <v>うし</v>
      </c>
    </row>
    <row r="10" spans="1:18" s="2" customFormat="1" ht="28.5" customHeight="1">
      <c r="A10" s="5" t="s">
        <v>11</v>
      </c>
      <c r="B10" s="8" t="str">
        <f>IF(ISERROR(VLOOKUP(B11,'入力シート（女子）'!$B$13:$H$24,2,FALSE)),"",VLOOKUP(B11,'入力シート（女子）'!$B$13:$H$24,2,FALSE))</f>
        <v>うし</v>
      </c>
      <c r="C10" s="126">
        <f>IF(ISERROR(VLOOKUP(B11,'入力シート（女子）'!$B$13:$H$24,3,FALSE)),"",VLOOKUP(B11,'入力シート（女子）'!$B$13:$H$24,3,FALSE))</f>
        <v>3</v>
      </c>
      <c r="D10" s="126" t="str">
        <f>IF(ISERROR(VLOOKUP(B11,'入力シート（女子）'!$B$13:$H$24,4,FALSE)),"",VLOOKUP(B11,'入力シート（女子）'!$B$13:$H$24,4,FALSE))</f>
        <v>３位</v>
      </c>
      <c r="F10" s="5" t="s">
        <v>4</v>
      </c>
      <c r="G10" s="8" t="str">
        <f>IF(ISERROR(VLOOKUP(G11,'入力シート（女子）'!$B$13:$H$24,2,FALSE)),"",VLOOKUP(G11,'入力シート（女子）'!$B$13:$H$24,2,FALSE))</f>
        <v>み</v>
      </c>
      <c r="H10" s="126">
        <f>IF(ISERROR(VLOOKUP(G11,'入力シート（女子）'!$B$13:$H$24,3,FALSE)),"",VLOOKUP(G11,'入力シート（女子）'!$B$13:$H$24,3,FALSE))</f>
        <v>3</v>
      </c>
      <c r="I10" s="132">
        <f>IF(ISERROR(VLOOKUP(G11,'入力シート（女子）'!$B$13:$H$24,4,FALSE)),"",VLOOKUP(G11,'入力シート（女子）'!$B$13:$H$24,4,FALSE))</f>
        <v>0</v>
      </c>
      <c r="J10" s="128">
        <f>IF(ISERROR(VLOOKUP(G11,'入力シート（女子）'!$B$13:$H$24,7,FALSE)),"",VLOOKUP(G11,'入力シート（女子）'!$B$13:$H$24,7,FALSE))</f>
        <v>0</v>
      </c>
      <c r="L10" s="2" t="s">
        <v>33</v>
      </c>
      <c r="N10" s="2" t="str">
        <f>G13</f>
        <v>午</v>
      </c>
      <c r="O10" s="2" t="str">
        <f>G12</f>
        <v>うま</v>
      </c>
      <c r="Q10" s="2" t="str">
        <f>G23</f>
        <v>寅</v>
      </c>
      <c r="R10" s="2" t="str">
        <f>G22</f>
        <v>とら</v>
      </c>
    </row>
    <row r="11" spans="1:18" s="2" customFormat="1" ht="28.5" customHeight="1" thickBot="1">
      <c r="A11" s="6">
        <v>2</v>
      </c>
      <c r="B11" s="16" t="str">
        <f>INDEX('入力シート（女子）'!$B:$B,SMALL(INDEX(('入力シート（女子）'!$F$13:$F$113&lt;&gt;L$7)*1000+ROW('入力シート（女子）'!$F$13:$F$113),),ROW(B2)))&amp;""</f>
        <v>丑</v>
      </c>
      <c r="C11" s="127"/>
      <c r="D11" s="127"/>
      <c r="F11" s="14">
        <v>2</v>
      </c>
      <c r="G11" s="17" t="str">
        <f>INDEX('入力シート（女子）'!$B:$B,SMALL(INDEX(('入力シート（女子）'!$G$13:$G$24&lt;&gt;L$9)*1000+ROW('入力シート（女子）'!$G$13:$G$24),),ROW(B1)))&amp;""</f>
        <v>巳</v>
      </c>
      <c r="H11" s="130"/>
      <c r="I11" s="134"/>
      <c r="J11" s="131"/>
      <c r="L11" s="2" t="s">
        <v>34</v>
      </c>
      <c r="N11" s="2" t="str">
        <f>G15</f>
        <v>亥</v>
      </c>
      <c r="O11" s="2" t="str">
        <f>G14</f>
        <v>い</v>
      </c>
      <c r="Q11" s="2" t="str">
        <f>G25</f>
        <v>卯</v>
      </c>
      <c r="R11" s="2" t="str">
        <f>G24</f>
        <v>う</v>
      </c>
    </row>
    <row r="12" spans="1:18" s="2" customFormat="1" ht="28.5" customHeight="1" thickTop="1">
      <c r="A12" s="5" t="s">
        <v>11</v>
      </c>
      <c r="B12" s="8" t="str">
        <f>IF(ISERROR(VLOOKUP(B13,'入力シート（女子）'!$B$13:$H$24,2,FALSE)),"",VLOOKUP(B13,'入力シート（女子）'!$B$13:$H$24,2,FALSE))</f>
        <v>とら</v>
      </c>
      <c r="C12" s="126">
        <f>IF(ISERROR(VLOOKUP(B13,'入力シート（女子）'!$B$13:$H$24,3,FALSE)),"",VLOOKUP(B13,'入力シート（女子）'!$B$13:$H$24,3,FALSE))</f>
        <v>3</v>
      </c>
      <c r="D12" s="126">
        <f>IF(ISERROR(VLOOKUP(B13,'入力シート（女子）'!$B$13:$H$24,4,FALSE)),"",VLOOKUP(B13,'入力シート（女子）'!$B$13:$H$24,4,FALSE))</f>
        <v>0</v>
      </c>
      <c r="F12" s="11" t="s">
        <v>4</v>
      </c>
      <c r="G12" s="9" t="str">
        <f>IF(ISERROR(VLOOKUP(G13,'入力シート（女子）'!$B$13:$H$24,2,FALSE)),"",VLOOKUP(G13,'入力シート（女子）'!$B$13:$H$24,2,FALSE))</f>
        <v>うま</v>
      </c>
      <c r="H12" s="135">
        <f>IF(ISERROR(VLOOKUP(G13,'入力シート（女子）'!$B$13:$H$24,3,FALSE)),"",VLOOKUP(G13,'入力シート（女子）'!$B$13:$H$24,3,FALSE))</f>
        <v>3</v>
      </c>
      <c r="I12" s="137">
        <f>IF(ISERROR(VLOOKUP(G13,'入力シート（女子）'!$B$13:$H$24,4,FALSE)),"",VLOOKUP(G13,'入力シート（女子）'!$B$13:$H$24,4,FALSE))</f>
        <v>0</v>
      </c>
      <c r="J12" s="136">
        <f>IF(ISERROR(VLOOKUP(G13,'入力シート（女子）'!$B$13:$H$24,7,FALSE)),"",VLOOKUP(G13,'入力シート（女子）'!$B$13:$H$24,7,FALSE))</f>
        <v>0</v>
      </c>
      <c r="L12" s="2" t="s">
        <v>31</v>
      </c>
      <c r="Q12" s="2" t="str">
        <f>G27</f>
        <v>未</v>
      </c>
      <c r="R12" s="2" t="str">
        <f>G26</f>
        <v>ひつじ</v>
      </c>
    </row>
    <row r="13" spans="1:18" s="2" customFormat="1" ht="28.5" customHeight="1">
      <c r="A13" s="6">
        <v>3</v>
      </c>
      <c r="B13" s="16" t="str">
        <f>INDEX('入力シート（女子）'!$B:$B,SMALL(INDEX(('入力シート（女子）'!$F$13:$F$113&lt;&gt;L$7)*1000+ROW('入力シート（女子）'!$F$13:$F$113),),ROW(B3)))&amp;""</f>
        <v>寅</v>
      </c>
      <c r="C13" s="127"/>
      <c r="D13" s="127"/>
      <c r="F13" s="6">
        <v>3</v>
      </c>
      <c r="G13" s="16" t="str">
        <f>INDEX('入力シート（女子）'!$B:$B,SMALL(INDEX(('入力シート（女子）'!$G$13:$G$24&lt;&gt;L$10)*1000+ROW('入力シート（女子）'!$G$13:$G$24),),ROW(B1)))&amp;""</f>
        <v>午</v>
      </c>
      <c r="H13" s="127"/>
      <c r="I13" s="133"/>
      <c r="J13" s="129"/>
      <c r="L13" s="2" t="s">
        <v>28</v>
      </c>
      <c r="Q13" s="2" t="str">
        <f>G29</f>
        <v>申</v>
      </c>
      <c r="R13" s="2" t="str">
        <f>G28</f>
        <v>さる</v>
      </c>
    </row>
    <row r="14" spans="1:18" s="2" customFormat="1" ht="28.5" customHeight="1">
      <c r="A14" s="5" t="s">
        <v>11</v>
      </c>
      <c r="B14" s="8" t="str">
        <f>IF(ISERROR(VLOOKUP(B15,'入力シート（女子）'!$B$13:$H$24,2,FALSE)),"",VLOOKUP(B15,'入力シート（女子）'!$B$13:$H$24,2,FALSE))</f>
        <v>う</v>
      </c>
      <c r="C14" s="126">
        <f>IF(ISERROR(VLOOKUP(B15,'入力シート（女子）'!$B$13:$H$24,3,FALSE)),"",VLOOKUP(B15,'入力シート（女子）'!$B$13:$H$24,3,FALSE))</f>
        <v>3</v>
      </c>
      <c r="D14" s="126">
        <f>IF(ISERROR(VLOOKUP(B15,'入力シート（女子）'!$B$13:$H$24,4,FALSE)),"",VLOOKUP(B15,'入力シート（女子）'!$B$13:$H$24,4,FALSE))</f>
        <v>0</v>
      </c>
      <c r="F14" s="5" t="s">
        <v>4</v>
      </c>
      <c r="G14" s="8" t="str">
        <f>IF(ISERROR(VLOOKUP(G15,'入力シート（女子）'!$B$13:$H$24,2,FALSE)),"",VLOOKUP(G15,'入力シート（女子）'!$B$13:$H$24,2,FALSE))</f>
        <v>い</v>
      </c>
      <c r="H14" s="126">
        <f>IF(ISERROR(VLOOKUP(G15,'入力シート（女子）'!$B$13:$H$24,3,FALSE)),"",VLOOKUP(G15,'入力シート（女子）'!$B$13:$H$24,3,FALSE))</f>
        <v>3</v>
      </c>
      <c r="I14" s="132">
        <f>IF(ISERROR(VLOOKUP(G15,'入力シート（女子）'!$B$13:$H$24,4,FALSE)),"",VLOOKUP(G15,'入力シート（女子）'!$B$13:$H$24,4,FALSE))</f>
        <v>0</v>
      </c>
      <c r="J14" s="128">
        <f>IF(ISERROR(VLOOKUP(G15,'入力シート（女子）'!$B$13:$H$24,7,FALSE)),"",VLOOKUP(G15,'入力シート（女子）'!$B$13:$H$24,7,FALSE))</f>
        <v>0</v>
      </c>
      <c r="L14" s="2" t="s">
        <v>35</v>
      </c>
      <c r="Q14" s="2" t="str">
        <f>G31</f>
        <v>酉</v>
      </c>
      <c r="R14" s="2" t="str">
        <f>G30</f>
        <v>とり</v>
      </c>
    </row>
    <row r="15" spans="1:18" s="2" customFormat="1" ht="28.5" customHeight="1">
      <c r="A15" s="6">
        <v>4</v>
      </c>
      <c r="B15" s="16" t="str">
        <f>INDEX('入力シート（女子）'!$B:$B,SMALL(INDEX(('入力シート（女子）'!$F$13:$F$113&lt;&gt;L$7)*1000+ROW('入力シート（女子）'!$F$13:$F$113),),ROW(B4)))&amp;""</f>
        <v>卯</v>
      </c>
      <c r="C15" s="127"/>
      <c r="D15" s="127"/>
      <c r="F15" s="6">
        <v>4</v>
      </c>
      <c r="G15" s="16" t="str">
        <f>INDEX('入力シート（女子）'!$B:$B,SMALL(INDEX(('入力シート（女子）'!$G$13:$G$24&lt;&gt;L$11)*1000+ROW('入力シート（女子）'!$G$13:$G$24),),ROW(B1)))&amp;""</f>
        <v>亥</v>
      </c>
      <c r="H15" s="127"/>
      <c r="I15" s="133"/>
      <c r="J15" s="129"/>
      <c r="L15" s="2" t="s">
        <v>36</v>
      </c>
      <c r="Q15" s="2" t="str">
        <f>G33</f>
        <v>戌</v>
      </c>
      <c r="R15" s="2" t="str">
        <f>G32</f>
        <v>いぬ</v>
      </c>
    </row>
    <row r="16" spans="1:10" s="2" customFormat="1" ht="28.5" customHeight="1">
      <c r="A16" s="5" t="s">
        <v>11</v>
      </c>
      <c r="B16" s="8" t="str">
        <f>IF(ISERROR(VLOOKUP(B17,'入力シート（女子）'!$B$13:$H$24,2,FALSE)),"",VLOOKUP(B17,'入力シート（女子）'!$B$13:$H$24,2,FALSE))</f>
        <v>たつ</v>
      </c>
      <c r="C16" s="126">
        <f>IF(ISERROR(VLOOKUP(B17,'入力シート（女子）'!$B$13:$H$24,3,FALSE)),"",VLOOKUP(B17,'入力シート（女子）'!$B$13:$H$24,3,FALSE))</f>
        <v>3</v>
      </c>
      <c r="D16" s="126">
        <f>IF(ISERROR(VLOOKUP(B17,'入力シート（女子）'!$B$13:$H$24,4,FALSE)),"",VLOOKUP(B17,'入力シート（女子）'!$B$13:$H$24,4,FALSE))</f>
        <v>0</v>
      </c>
      <c r="F16" s="140" t="s">
        <v>5</v>
      </c>
      <c r="G16" s="140"/>
      <c r="H16" s="140"/>
      <c r="I16" s="140"/>
      <c r="J16" s="140"/>
    </row>
    <row r="17" spans="1:10" s="2" customFormat="1" ht="28.5" customHeight="1">
      <c r="A17" s="6">
        <v>5</v>
      </c>
      <c r="B17" s="16" t="str">
        <f>INDEX('入力シート（女子）'!$B:$B,SMALL(INDEX(('入力シート（女子）'!$F$13:$F$113&lt;&gt;L$7)*1000+ROW('入力シート（女子）'!$F$13:$F$113),),ROW(B5)))&amp;""</f>
        <v>辰</v>
      </c>
      <c r="C17" s="127"/>
      <c r="D17" s="127"/>
      <c r="F17" s="10"/>
      <c r="G17" s="3" t="s">
        <v>9</v>
      </c>
      <c r="H17" s="3" t="s">
        <v>2</v>
      </c>
      <c r="I17" s="49" t="s">
        <v>48</v>
      </c>
      <c r="J17" s="3" t="s">
        <v>3</v>
      </c>
    </row>
    <row r="18" spans="1:10" s="2" customFormat="1" ht="28.5" customHeight="1">
      <c r="A18" s="5" t="s">
        <v>11</v>
      </c>
      <c r="B18" s="8" t="str">
        <f>IF(ISERROR(VLOOKUP(B19,'入力シート（女子）'!$B$13:$H$24,2,FALSE)),"",VLOOKUP(B19,'入力シート（女子）'!$B$13:$H$24,2,FALSE))</f>
        <v>み</v>
      </c>
      <c r="C18" s="126">
        <f>IF(ISERROR(VLOOKUP(B19,'入力シート（女子）'!$B$13:$H$24,3,FALSE)),"",VLOOKUP(B19,'入力シート（女子）'!$B$13:$H$24,3,FALSE))</f>
        <v>3</v>
      </c>
      <c r="D18" s="126">
        <f>IF(ISERROR(VLOOKUP(B19,'入力シート（女子）'!$B$13:$H$24,4,FALSE)),"",VLOOKUP(B19,'入力シート（女子）'!$B$13:$H$24,4,FALSE))</f>
        <v>0</v>
      </c>
      <c r="F18" s="141" t="s">
        <v>6</v>
      </c>
      <c r="G18" s="8" t="str">
        <f>IF(ISERROR(VLOOKUP(G19,'入力シート（女子）'!$B$13:$H$24,2,FALSE)),"",VLOOKUP(G19,'入力シート（女子）'!$B$13:$H$24,2,FALSE))</f>
        <v>ね</v>
      </c>
      <c r="H18" s="126">
        <f>IF(ISERROR(VLOOKUP(G19,'入力シート（女子）'!$B$13:$H$24,3,FALSE)),"",VLOOKUP(G19,'入力シート（女子）'!$B$13:$H$24,3,FALSE))</f>
        <v>3</v>
      </c>
      <c r="I18" s="132" t="str">
        <f>IF(ISERROR(VLOOKUP(G19,'入力シート（女子）'!$B$13:$H$24,4,FALSE)),"",VLOOKUP(G19,'入力シート（女子）'!$B$13:$H$24,4,FALSE))</f>
        <v>３位</v>
      </c>
      <c r="J18" s="128">
        <f>IF(ISERROR(VLOOKUP(G19,'入力シート（女子）'!$B$13:$H$24,7,FALSE)),"",VLOOKUP(G19,'入力シート（女子）'!$B$13:$H$24,7,FALSE))</f>
        <v>0</v>
      </c>
    </row>
    <row r="19" spans="1:10" s="2" customFormat="1" ht="28.5" customHeight="1">
      <c r="A19" s="6">
        <v>6</v>
      </c>
      <c r="B19" s="16" t="str">
        <f>INDEX('入力シート（女子）'!$B:$B,SMALL(INDEX(('入力シート（女子）'!$F$13:$F$113&lt;&gt;L$7)*1000+ROW('入力シート（女子）'!$F$13:$F$113),),ROW(B6)))&amp;""</f>
        <v>巳</v>
      </c>
      <c r="C19" s="127"/>
      <c r="D19" s="127"/>
      <c r="F19" s="138"/>
      <c r="G19" s="16" t="str">
        <f>INDEX('入力シート（女子）'!$B:$B,SMALL(INDEX(('入力シート（女子）'!$G$13:$G$24&lt;&gt;L$12)*1000+ROW('入力シート（女子）'!$G$13:$G$24),),ROW(B1)))&amp;""</f>
        <v>子</v>
      </c>
      <c r="H19" s="127"/>
      <c r="I19" s="133"/>
      <c r="J19" s="129"/>
    </row>
    <row r="20" spans="1:10" s="2" customFormat="1" ht="28.5" customHeight="1">
      <c r="A20" s="5" t="s">
        <v>11</v>
      </c>
      <c r="B20" s="8" t="str">
        <f>IF(ISERROR(VLOOKUP(B21,'入力シート（女子）'!$B$13:$H$24,2,FALSE)),"",VLOOKUP(B21,'入力シート（女子）'!$B$13:$H$24,2,FALSE))</f>
        <v>うま</v>
      </c>
      <c r="C20" s="126">
        <f>IF(ISERROR(VLOOKUP(B21,'入力シート（女子）'!$B$13:$H$24,3,FALSE)),"",VLOOKUP(B21,'入力シート（女子）'!$B$13:$H$24,3,FALSE))</f>
        <v>3</v>
      </c>
      <c r="D20" s="126">
        <f>IF(ISERROR(VLOOKUP(B21,'入力シート（女子）'!$B$13:$H$24,4,FALSE)),"",VLOOKUP(B21,'入力シート（女子）'!$B$13:$H$24,4,FALSE))</f>
        <v>0</v>
      </c>
      <c r="F20" s="138">
        <v>1</v>
      </c>
      <c r="G20" s="8" t="str">
        <f>IF(ISERROR(VLOOKUP(G21,'入力シート（女子）'!$B$13:$H$24,2,FALSE)),"",VLOOKUP(G21,'入力シート（女子）'!$B$13:$H$24,2,FALSE))</f>
        <v>うし</v>
      </c>
      <c r="H20" s="126">
        <f>IF(ISERROR(VLOOKUP(G21,'入力シート（女子）'!$B$13:$H$24,3,FALSE)),"",VLOOKUP(G21,'入力シート（女子）'!$B$13:$H$24,3,FALSE))</f>
        <v>3</v>
      </c>
      <c r="I20" s="132" t="str">
        <f>IF(ISERROR(VLOOKUP(G21,'入力シート（女子）'!$B$13:$H$24,4,FALSE)),"",VLOOKUP(G21,'入力シート（女子）'!$B$13:$H$24,4,FALSE))</f>
        <v>３位</v>
      </c>
      <c r="J20" s="128">
        <f>IF(ISERROR(VLOOKUP(G21,'入力シート（女子）'!$B$13:$H$24,7,FALSE)),"",VLOOKUP(G21,'入力シート（女子）'!$B$13:$H$24,7,FALSE))</f>
        <v>0</v>
      </c>
    </row>
    <row r="21" spans="1:10" s="2" customFormat="1" ht="28.5" customHeight="1">
      <c r="A21" s="6">
        <v>7</v>
      </c>
      <c r="B21" s="16" t="str">
        <f>INDEX('入力シート（女子）'!$B:$B,SMALL(INDEX(('入力シート（女子）'!$F$13:$F$113&lt;&gt;L$7)*1000+ROW('入力シート（女子）'!$F$13:$F$113),),ROW(B7)))&amp;""</f>
        <v>午</v>
      </c>
      <c r="C21" s="127"/>
      <c r="D21" s="127"/>
      <c r="F21" s="139"/>
      <c r="G21" s="16" t="str">
        <f>INDEX('入力シート（女子）'!$B:$B,SMALL(INDEX(('入力シート（女子）'!$G$13:$G$24&lt;&gt;L$12)*1000+ROW('入力シート（女子）'!$G$13:$G$24),),ROW(B2)))&amp;""</f>
        <v>丑</v>
      </c>
      <c r="H21" s="127"/>
      <c r="I21" s="133"/>
      <c r="J21" s="129"/>
    </row>
    <row r="22" spans="1:10" s="2" customFormat="1" ht="28.5" customHeight="1">
      <c r="A22" s="143"/>
      <c r="B22" s="22"/>
      <c r="C22" s="145"/>
      <c r="D22" s="23"/>
      <c r="F22" s="141" t="s">
        <v>6</v>
      </c>
      <c r="G22" s="8" t="str">
        <f>IF(ISERROR(VLOOKUP(G23,'入力シート（女子）'!$B$13:$H$24,2,FALSE)),"",VLOOKUP(G23,'入力シート（女子）'!$B$13:$H$24,2,FALSE))</f>
        <v>とら</v>
      </c>
      <c r="H22" s="126">
        <f>IF(ISERROR(VLOOKUP(G23,'入力シート（女子）'!$B$13:$H$24,3,FALSE)),"",VLOOKUP(G23,'入力シート（女子）'!$B$13:$H$24,3,FALSE))</f>
        <v>3</v>
      </c>
      <c r="I22" s="132">
        <f>IF(ISERROR(VLOOKUP(G23,'入力シート（女子）'!$B$13:$H$24,4,FALSE)),"",VLOOKUP(G23,'入力シート（女子）'!$B$13:$H$24,4,FALSE))</f>
        <v>0</v>
      </c>
      <c r="J22" s="128">
        <f>IF(ISERROR(VLOOKUP(G23,'入力シート（女子）'!$B$13:$H$24,7,FALSE)),"",VLOOKUP(G23,'入力シート（女子）'!$B$13:$H$24,7,FALSE))</f>
        <v>0</v>
      </c>
    </row>
    <row r="23" spans="1:10" s="2" customFormat="1" ht="28.5" customHeight="1">
      <c r="A23" s="144"/>
      <c r="B23" s="23"/>
      <c r="C23" s="146"/>
      <c r="D23" s="23"/>
      <c r="F23" s="138"/>
      <c r="G23" s="16" t="str">
        <f>INDEX('入力シート（女子）'!$B:$B,SMALL(INDEX(('入力シート（女子）'!$G$13:$G$24&lt;&gt;L$13)*1000+ROW('入力シート（女子）'!$G$13:$G$24),),ROW(B1)))&amp;""</f>
        <v>寅</v>
      </c>
      <c r="H23" s="127"/>
      <c r="I23" s="133"/>
      <c r="J23" s="129"/>
    </row>
    <row r="24" spans="6:10" s="2" customFormat="1" ht="28.5" customHeight="1">
      <c r="F24" s="138">
        <v>2</v>
      </c>
      <c r="G24" s="8" t="str">
        <f>IF(ISERROR(VLOOKUP(G25,'入力シート（女子）'!$B$13:$H$24,2,FALSE)),"",VLOOKUP(G25,'入力シート（女子）'!$B$13:$H$24,2,FALSE))</f>
        <v>う</v>
      </c>
      <c r="H24" s="126">
        <f>IF(ISERROR(VLOOKUP(G25,'入力シート（女子）'!$B$13:$H$24,3,FALSE)),"",VLOOKUP(G25,'入力シート（女子）'!$B$13:$H$24,3,FALSE))</f>
        <v>3</v>
      </c>
      <c r="I24" s="132">
        <f>IF(ISERROR(VLOOKUP(G25,'入力シート（女子）'!$B$13:$H$24,4,FALSE)),"",VLOOKUP(G25,'入力シート（女子）'!$B$13:$H$24,4,FALSE))</f>
        <v>0</v>
      </c>
      <c r="J24" s="128">
        <f>IF(ISERROR(VLOOKUP(G25,'入力シート（女子）'!$B$13:$H$24,7,FALSE)),"",VLOOKUP(G25,'入力シート（女子）'!$B$13:$H$24,7,FALSE))</f>
        <v>0</v>
      </c>
    </row>
    <row r="25" spans="6:12" s="2" customFormat="1" ht="28.5" customHeight="1" thickBot="1">
      <c r="F25" s="142"/>
      <c r="G25" s="18" t="str">
        <f>INDEX('入力シート（女子）'!$B:$B,SMALL(INDEX(('入力シート（女子）'!$G$13:$G$24&lt;&gt;L$13)*1000+ROW('入力シート（女子）'!$G$13:$G$24),),ROW(B2)))&amp;""</f>
        <v>卯</v>
      </c>
      <c r="H25" s="130"/>
      <c r="I25" s="134"/>
      <c r="J25" s="131"/>
      <c r="L25" s="20"/>
    </row>
    <row r="26" spans="1:10" s="2" customFormat="1" ht="28.5" customHeight="1" thickTop="1">
      <c r="A26" s="144"/>
      <c r="B26" s="144"/>
      <c r="C26" s="144"/>
      <c r="F26" s="138" t="s">
        <v>6</v>
      </c>
      <c r="G26" s="9" t="str">
        <f>IF(ISERROR(VLOOKUP(G27,'入力シート（女子）'!$B$13:$H$24,2,FALSE)),"",VLOOKUP(G27,'入力シート（女子）'!$B$13:$H$24,2,FALSE))</f>
        <v>ひつじ</v>
      </c>
      <c r="H26" s="135">
        <f>IF(ISERROR(VLOOKUP(G27,'入力シート（女子）'!$B$13:$H$24,3,FALSE)),"",VLOOKUP(G27,'入力シート（女子）'!$B$13:$H$24,3,FALSE))</f>
        <v>3</v>
      </c>
      <c r="I26" s="137">
        <f>IF(ISERROR(VLOOKUP(G27,'入力シート（女子）'!$B$13:$H$24,4,FALSE)),"",VLOOKUP(G27,'入力シート（女子）'!$B$13:$H$24,4,FALSE))</f>
        <v>0</v>
      </c>
      <c r="J26" s="136">
        <f>IF(ISERROR(VLOOKUP(G27,'入力シート（女子）'!$B$13:$H$24,7,FALSE)),"",VLOOKUP(G27,'入力シート（女子）'!$B$13:$H$24,7,FALSE))</f>
        <v>0</v>
      </c>
    </row>
    <row r="27" spans="1:10" s="2" customFormat="1" ht="28.5" customHeight="1">
      <c r="A27" s="144"/>
      <c r="B27" s="144"/>
      <c r="C27" s="144"/>
      <c r="F27" s="138"/>
      <c r="G27" s="16" t="str">
        <f>INDEX('入力シート（女子）'!$B:$B,SMALL(INDEX(('入力シート（女子）'!$G$13:$G$24&lt;&gt;L$14)*1000+ROW('入力シート（女子）'!$G$13:$G$24),),ROW(B1)))&amp;""</f>
        <v>未</v>
      </c>
      <c r="H27" s="127"/>
      <c r="I27" s="133"/>
      <c r="J27" s="129"/>
    </row>
    <row r="28" spans="1:10" s="2" customFormat="1" ht="28.5" customHeight="1">
      <c r="A28" s="144"/>
      <c r="B28" s="144"/>
      <c r="C28" s="144"/>
      <c r="F28" s="138">
        <v>3</v>
      </c>
      <c r="G28" s="8" t="str">
        <f>IF(ISERROR(VLOOKUP(G29,'入力シート（女子）'!$B$13:$H$24,2,FALSE)),"",VLOOKUP(G29,'入力シート（女子）'!$B$13:$H$24,2,FALSE))</f>
        <v>さる</v>
      </c>
      <c r="H28" s="126">
        <f>IF(ISERROR(VLOOKUP(G29,'入力シート（女子）'!$B$13:$H$24,3,FALSE)),"",VLOOKUP(G29,'入力シート（女子）'!$B$13:$H$24,3,FALSE))</f>
        <v>3</v>
      </c>
      <c r="I28" s="132">
        <f>IF(ISERROR(VLOOKUP(G29,'入力シート（女子）'!$B$13:$H$24,4,FALSE)),"",VLOOKUP(G29,'入力シート（女子）'!$B$13:$H$24,4,FALSE))</f>
        <v>0</v>
      </c>
      <c r="J28" s="128">
        <f>IF(ISERROR(VLOOKUP(G29,'入力シート（女子）'!$B$13:$H$24,7,FALSE)),"",VLOOKUP(G29,'入力シート（女子）'!$B$13:$H$24,7,FALSE))</f>
        <v>0</v>
      </c>
    </row>
    <row r="29" spans="6:10" s="2" customFormat="1" ht="28.5" customHeight="1">
      <c r="F29" s="139"/>
      <c r="G29" s="16" t="str">
        <f>INDEX('入力シート（女子）'!$B:$B,SMALL(INDEX(('入力シート（女子）'!$G$13:$G$24&lt;&gt;L$14)*1000+ROW('入力シート（女子）'!$G$13:$G$24),),ROW(B2)))&amp;""</f>
        <v>申</v>
      </c>
      <c r="H29" s="127"/>
      <c r="I29" s="133"/>
      <c r="J29" s="129"/>
    </row>
    <row r="30" spans="6:10" s="2" customFormat="1" ht="28.5" customHeight="1">
      <c r="F30" s="141" t="s">
        <v>6</v>
      </c>
      <c r="G30" s="8" t="str">
        <f>IF(ISERROR(VLOOKUP(G31,'入力シート（女子）'!$B$13:$H$24,2,FALSE)),"",VLOOKUP(G31,'入力シート（女子）'!$B$13:$H$24,2,FALSE))</f>
        <v>とり</v>
      </c>
      <c r="H30" s="126">
        <f>IF(ISERROR(VLOOKUP(G31,'入力シート（女子）'!$B$13:$H$24,3,FALSE)),"",VLOOKUP(G31,'入力シート（女子）'!$B$13:$H$24,3,FALSE))</f>
        <v>3</v>
      </c>
      <c r="I30" s="132">
        <f>IF(ISERROR(VLOOKUP(G31,'入力シート（女子）'!$B$13:$H$24,4,FALSE)),"",VLOOKUP(G31,'入力シート（女子）'!$B$13:$H$24,4,FALSE))</f>
        <v>0</v>
      </c>
      <c r="J30" s="128">
        <f>IF(ISERROR(VLOOKUP(G31,'入力シート（女子）'!$B$13:$H$24,7,FALSE)),"",VLOOKUP(G31,'入力シート（女子）'!$B$13:$H$24,7,FALSE))</f>
        <v>0</v>
      </c>
    </row>
    <row r="31" spans="6:10" s="2" customFormat="1" ht="28.5" customHeight="1">
      <c r="F31" s="138"/>
      <c r="G31" s="16" t="str">
        <f>INDEX('入力シート（女子）'!$B:$B,SMALL(INDEX(('入力シート（女子）'!$G$13:$G$24&lt;&gt;L$15)*1000+ROW('入力シート（女子）'!$G$13:$G$24),),ROW(B1)))&amp;""</f>
        <v>酉</v>
      </c>
      <c r="H31" s="127"/>
      <c r="I31" s="133"/>
      <c r="J31" s="129"/>
    </row>
    <row r="32" spans="1:10" s="2" customFormat="1" ht="28.5" customHeight="1">
      <c r="A32" s="19" t="s">
        <v>7</v>
      </c>
      <c r="F32" s="138">
        <v>4</v>
      </c>
      <c r="G32" s="8" t="str">
        <f>IF(ISERROR(VLOOKUP(G33,'入力シート（女子）'!$B$13:$H$24,2,FALSE)),"",VLOOKUP(G33,'入力シート（女子）'!$B$13:$H$24,2,FALSE))</f>
        <v>いぬ</v>
      </c>
      <c r="H32" s="126">
        <f>IF(ISERROR(VLOOKUP(G33,'入力シート（女子）'!$B$13:$H$24,3,FALSE)),"",VLOOKUP(G33,'入力シート（女子）'!$B$13:$H$24,3,FALSE))</f>
        <v>3</v>
      </c>
      <c r="I32" s="132">
        <f>IF(ISERROR(VLOOKUP(G33,'入力シート（女子）'!$B$13:$H$24,4,FALSE)),"",VLOOKUP(G33,'入力シート（女子）'!$B$13:$H$24,4,FALSE))</f>
        <v>0</v>
      </c>
      <c r="J32" s="128">
        <f>IF(ISERROR(VLOOKUP(G33,'入力シート（女子）'!$B$13:$H$24,7,FALSE)),"",VLOOKUP(G33,'入力シート（女子）'!$B$13:$H$24,7,FALSE))</f>
        <v>0</v>
      </c>
    </row>
    <row r="33" spans="2:10" s="2" customFormat="1" ht="28.5" customHeight="1">
      <c r="B33" s="15" t="str">
        <f>'入力シート（女子）'!B7</f>
        <v>令和　６　年　６　月　　日</v>
      </c>
      <c r="F33" s="139"/>
      <c r="G33" s="16" t="str">
        <f>INDEX('入力シート（女子）'!$B:$B,SMALL(INDEX(('入力シート（女子）'!$G$13:$G$24&lt;&gt;L$15)*1000+ROW('入力シート（女子）'!$G$13:$G$24),),ROW(B2)))&amp;""</f>
        <v>戌</v>
      </c>
      <c r="H33" s="127"/>
      <c r="I33" s="133"/>
      <c r="J33" s="129"/>
    </row>
    <row r="34" spans="1:11" s="2" customFormat="1" ht="38.25" customHeight="1">
      <c r="A34" s="157" t="s">
        <v>126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21"/>
    </row>
    <row r="35" s="2" customFormat="1" ht="6.75" customHeight="1">
      <c r="B35" s="4"/>
    </row>
    <row r="36" spans="1:10" s="2" customFormat="1" ht="16.5" customHeight="1">
      <c r="A36" s="12" t="s">
        <v>150</v>
      </c>
      <c r="B36" s="147" t="str">
        <f>'入力シート（女子）'!B2:D2&amp;"    代表者 　　"&amp;'入力シート（女子）'!B5:D5&amp;"         印"</f>
        <v>周防市立周防中学校    代表者 　　か         印</v>
      </c>
      <c r="C36" s="148"/>
      <c r="D36" s="148"/>
      <c r="E36" s="148"/>
      <c r="F36" s="148"/>
      <c r="G36" s="148"/>
      <c r="H36" s="148"/>
      <c r="I36" s="148"/>
      <c r="J36" s="149"/>
    </row>
    <row r="37" spans="1:10" s="2" customFormat="1" ht="16.5" customHeight="1">
      <c r="A37" s="7" t="s">
        <v>151</v>
      </c>
      <c r="B37" s="150"/>
      <c r="C37" s="117"/>
      <c r="D37" s="117"/>
      <c r="E37" s="117"/>
      <c r="F37" s="117"/>
      <c r="G37" s="117"/>
      <c r="H37" s="117"/>
      <c r="I37" s="117"/>
      <c r="J37" s="151"/>
    </row>
    <row r="38" s="2" customFormat="1" ht="16.5" customHeight="1"/>
    <row r="39" spans="1:11" ht="16.5" customHeight="1">
      <c r="A39" s="152" t="s">
        <v>50</v>
      </c>
      <c r="B39" s="147" t="str">
        <f>'入力シート（女子）'!F6</f>
        <v>き</v>
      </c>
      <c r="C39" s="148"/>
      <c r="D39" s="148"/>
      <c r="E39" s="148"/>
      <c r="F39" s="148"/>
      <c r="G39" s="148"/>
      <c r="H39" s="148"/>
      <c r="I39" s="148"/>
      <c r="J39" s="149"/>
      <c r="K39" s="2"/>
    </row>
    <row r="40" spans="1:10" ht="16.5" customHeight="1">
      <c r="A40" s="153"/>
      <c r="B40" s="150"/>
      <c r="C40" s="117"/>
      <c r="D40" s="117"/>
      <c r="E40" s="117"/>
      <c r="F40" s="117"/>
      <c r="G40" s="117"/>
      <c r="H40" s="117"/>
      <c r="I40" s="117"/>
      <c r="J40" s="151"/>
    </row>
    <row r="41" ht="9" customHeight="1"/>
    <row r="42" spans="1:11" ht="16.5" customHeight="1">
      <c r="A42" s="154" t="s">
        <v>51</v>
      </c>
      <c r="B42" s="155"/>
      <c r="C42" s="156"/>
      <c r="D42" s="51" t="s">
        <v>53</v>
      </c>
      <c r="E42" s="51"/>
      <c r="F42" s="51"/>
      <c r="G42" s="51"/>
      <c r="H42" s="51"/>
      <c r="I42" s="51"/>
      <c r="J42" s="52"/>
      <c r="K42" s="2"/>
    </row>
    <row r="43" spans="1:10" ht="16.5" customHeight="1">
      <c r="A43" s="55"/>
      <c r="B43" s="56">
        <f>COUNTIF('入力シート（女子）'!$B$13:$B$24,"*")</f>
        <v>12</v>
      </c>
      <c r="C43" s="54" t="s">
        <v>52</v>
      </c>
      <c r="D43" s="53" t="s">
        <v>54</v>
      </c>
      <c r="E43" s="53" t="s">
        <v>55</v>
      </c>
      <c r="F43" s="53">
        <f>B43</f>
        <v>12</v>
      </c>
      <c r="G43" s="53" t="s">
        <v>56</v>
      </c>
      <c r="H43" s="117">
        <f>500*F43</f>
        <v>6000</v>
      </c>
      <c r="I43" s="117"/>
      <c r="J43" s="54" t="s">
        <v>57</v>
      </c>
    </row>
  </sheetData>
  <sheetProtection/>
  <mergeCells count="79">
    <mergeCell ref="B3:J3"/>
    <mergeCell ref="G4:H4"/>
    <mergeCell ref="I4:J4"/>
    <mergeCell ref="G5:H5"/>
    <mergeCell ref="I5:J5"/>
    <mergeCell ref="H12:H13"/>
    <mergeCell ref="I12:I13"/>
    <mergeCell ref="J12:J13"/>
    <mergeCell ref="I8:I9"/>
    <mergeCell ref="J8:J9"/>
    <mergeCell ref="H10:H11"/>
    <mergeCell ref="C12:C13"/>
    <mergeCell ref="D12:D13"/>
    <mergeCell ref="F16:J16"/>
    <mergeCell ref="H18:H19"/>
    <mergeCell ref="I18:I19"/>
    <mergeCell ref="H14:H15"/>
    <mergeCell ref="I14:I15"/>
    <mergeCell ref="J14:J15"/>
    <mergeCell ref="J18:J19"/>
    <mergeCell ref="A1:J1"/>
    <mergeCell ref="B4:E4"/>
    <mergeCell ref="B5:E5"/>
    <mergeCell ref="I10:I11"/>
    <mergeCell ref="J10:J11"/>
    <mergeCell ref="A6:C6"/>
    <mergeCell ref="F6:J6"/>
    <mergeCell ref="C8:C9"/>
    <mergeCell ref="D8:D9"/>
    <mergeCell ref="H8:H9"/>
    <mergeCell ref="A22:A23"/>
    <mergeCell ref="C22:C23"/>
    <mergeCell ref="C18:C19"/>
    <mergeCell ref="D18:D19"/>
    <mergeCell ref="C10:C11"/>
    <mergeCell ref="D10:D11"/>
    <mergeCell ref="C16:C17"/>
    <mergeCell ref="D16:D17"/>
    <mergeCell ref="C14:C15"/>
    <mergeCell ref="D14:D15"/>
    <mergeCell ref="C20:C21"/>
    <mergeCell ref="D20:D21"/>
    <mergeCell ref="F20:F21"/>
    <mergeCell ref="H20:H21"/>
    <mergeCell ref="I20:I21"/>
    <mergeCell ref="J20:J21"/>
    <mergeCell ref="F18:F19"/>
    <mergeCell ref="F22:F23"/>
    <mergeCell ref="H22:H23"/>
    <mergeCell ref="I22:I23"/>
    <mergeCell ref="J22:J23"/>
    <mergeCell ref="F24:F25"/>
    <mergeCell ref="H24:H25"/>
    <mergeCell ref="I24:I25"/>
    <mergeCell ref="J24:J25"/>
    <mergeCell ref="A26:C27"/>
    <mergeCell ref="F26:F27"/>
    <mergeCell ref="H26:H27"/>
    <mergeCell ref="I26:I27"/>
    <mergeCell ref="J26:J27"/>
    <mergeCell ref="A28:C28"/>
    <mergeCell ref="F28:F29"/>
    <mergeCell ref="H28:H29"/>
    <mergeCell ref="I28:I29"/>
    <mergeCell ref="J28:J29"/>
    <mergeCell ref="F30:F31"/>
    <mergeCell ref="H30:H31"/>
    <mergeCell ref="I30:I31"/>
    <mergeCell ref="J30:J31"/>
    <mergeCell ref="F32:F33"/>
    <mergeCell ref="H32:H33"/>
    <mergeCell ref="I32:I33"/>
    <mergeCell ref="J32:J33"/>
    <mergeCell ref="H43:I43"/>
    <mergeCell ref="A34:J34"/>
    <mergeCell ref="B36:J37"/>
    <mergeCell ref="A39:A40"/>
    <mergeCell ref="B39:J40"/>
    <mergeCell ref="A42:C42"/>
  </mergeCells>
  <conditionalFormatting sqref="J8:J15">
    <cfRule type="cellIs" priority="8" dxfId="12" operator="equal" stopIfTrue="1">
      <formula>0</formula>
    </cfRule>
  </conditionalFormatting>
  <conditionalFormatting sqref="J18:J33">
    <cfRule type="cellIs" priority="7" dxfId="12" operator="equal" stopIfTrue="1">
      <formula>0</formula>
    </cfRule>
  </conditionalFormatting>
  <conditionalFormatting sqref="D8:D21">
    <cfRule type="cellIs" priority="5" dxfId="12" operator="equal" stopIfTrue="1">
      <formula>0</formula>
    </cfRule>
  </conditionalFormatting>
  <conditionalFormatting sqref="I8:I15">
    <cfRule type="cellIs" priority="4" dxfId="12" operator="equal" stopIfTrue="1">
      <formula>0</formula>
    </cfRule>
  </conditionalFormatting>
  <conditionalFormatting sqref="I18:I33">
    <cfRule type="cellIs" priority="3" dxfId="12" operator="equal" stopIfTrue="1">
      <formula>0</formula>
    </cfRule>
  </conditionalFormatting>
  <conditionalFormatting sqref="G5 I5">
    <cfRule type="cellIs" priority="1" dxfId="12" operator="equal" stopIfTrue="1">
      <formula>0</formula>
    </cfRule>
  </conditionalFormatting>
  <printOptions/>
  <pageMargins left="0.96" right="0.1968503937007874" top="0.42" bottom="0.2" header="0.31" footer="0.5118110236220472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M28" sqref="M28"/>
    </sheetView>
  </sheetViews>
  <sheetFormatPr defaultColWidth="9.00390625" defaultRowHeight="13.5"/>
  <sheetData>
    <row r="1" spans="1:11" ht="21">
      <c r="A1" s="161" t="s">
        <v>70</v>
      </c>
      <c r="B1" s="161"/>
      <c r="C1" s="161"/>
      <c r="D1" s="161"/>
      <c r="E1" s="161"/>
      <c r="F1" s="64"/>
      <c r="G1" s="161" t="s">
        <v>69</v>
      </c>
      <c r="H1" s="161"/>
      <c r="I1" s="161"/>
      <c r="J1" s="161"/>
      <c r="K1" s="161"/>
    </row>
    <row r="2" spans="1:11" ht="21">
      <c r="A2" s="161"/>
      <c r="B2" s="161"/>
      <c r="C2" s="161"/>
      <c r="D2" s="161"/>
      <c r="E2" s="161"/>
      <c r="F2" s="64"/>
      <c r="G2" s="161"/>
      <c r="H2" s="161"/>
      <c r="I2" s="161"/>
      <c r="J2" s="161"/>
      <c r="K2" s="161"/>
    </row>
    <row r="3" spans="1:9" ht="12.75">
      <c r="A3" s="63"/>
      <c r="B3" s="63"/>
      <c r="C3" s="63" t="s">
        <v>71</v>
      </c>
      <c r="D3" s="63"/>
      <c r="E3" s="63"/>
      <c r="I3" s="63" t="s">
        <v>71</v>
      </c>
    </row>
    <row r="4" spans="1:11" ht="12.75">
      <c r="A4" s="86" t="str">
        <f>'入力シート（男子）'!J27</f>
        <v>高杉　晋作</v>
      </c>
      <c r="B4" s="86"/>
      <c r="C4" s="86"/>
      <c r="D4" s="86"/>
      <c r="E4" s="86"/>
      <c r="G4" s="86" t="str">
        <f>'入力シート（女子）'!J27</f>
        <v>た</v>
      </c>
      <c r="H4" s="86"/>
      <c r="I4" s="86"/>
      <c r="J4" s="86"/>
      <c r="K4" s="86"/>
    </row>
    <row r="5" spans="1:11" ht="12.75">
      <c r="A5" s="86" t="str">
        <f>'入力シート（男子）'!J28</f>
        <v>伊藤　博文</v>
      </c>
      <c r="B5" s="86"/>
      <c r="C5" s="86"/>
      <c r="D5" s="86"/>
      <c r="E5" s="86"/>
      <c r="G5" s="86" t="str">
        <f>'入力シート（女子）'!J28</f>
        <v>ち</v>
      </c>
      <c r="H5" s="86"/>
      <c r="I5" s="86"/>
      <c r="J5" s="86"/>
      <c r="K5" s="86"/>
    </row>
    <row r="6" spans="1:11" ht="12.75">
      <c r="A6" s="86" t="str">
        <f>'入力シート（男子）'!J29</f>
        <v>伊藤　博文</v>
      </c>
      <c r="B6" s="86"/>
      <c r="C6" s="86"/>
      <c r="D6" s="86"/>
      <c r="E6" s="86"/>
      <c r="G6" s="86" t="str">
        <f>'入力シート（女子）'!J29</f>
        <v>ち</v>
      </c>
      <c r="H6" s="86"/>
      <c r="I6" s="86"/>
      <c r="J6" s="86"/>
      <c r="K6" s="86"/>
    </row>
    <row r="7" spans="1:11" ht="12.75">
      <c r="A7" t="str">
        <f>'入力シート（男子）'!J30</f>
        <v>亜</v>
      </c>
      <c r="B7" t="str">
        <f>'入力シート（男子）'!K30</f>
        <v>あ</v>
      </c>
      <c r="C7">
        <f>'入力シート（男子）'!L30</f>
        <v>3</v>
      </c>
      <c r="D7" t="str">
        <f>'入力シート（男子）'!M30</f>
        <v>○</v>
      </c>
      <c r="E7" t="str">
        <f>'入力シート（男子）'!N30</f>
        <v>S1</v>
      </c>
      <c r="G7" t="str">
        <f>'入力シート（女子）'!J30</f>
        <v>子</v>
      </c>
      <c r="H7" t="str">
        <f>'入力シート（女子）'!K30</f>
        <v>ね</v>
      </c>
      <c r="I7">
        <f>'入力シート（女子）'!L30</f>
        <v>3</v>
      </c>
      <c r="J7" t="str">
        <f>'入力シート（女子）'!M30</f>
        <v>○</v>
      </c>
      <c r="K7" t="str">
        <f>'入力シート（女子）'!N30</f>
        <v>D1</v>
      </c>
    </row>
    <row r="8" spans="1:11" ht="12.75">
      <c r="A8" t="str">
        <f>'入力シート（男子）'!J31</f>
        <v>井</v>
      </c>
      <c r="B8" t="str">
        <f>'入力シート（男子）'!K31</f>
        <v>い</v>
      </c>
      <c r="C8">
        <f>'入力シート（男子）'!L31</f>
        <v>3</v>
      </c>
      <c r="D8" t="str">
        <f>'入力シート（男子）'!M31</f>
        <v>○</v>
      </c>
      <c r="E8" t="str">
        <f>'入力シート（男子）'!N31</f>
        <v>S2</v>
      </c>
      <c r="G8" t="str">
        <f>'入力シート（女子）'!J31</f>
        <v>丑</v>
      </c>
      <c r="H8" t="str">
        <f>'入力シート（女子）'!K31</f>
        <v>うし</v>
      </c>
      <c r="I8">
        <f>'入力シート（女子）'!L31</f>
        <v>3</v>
      </c>
      <c r="J8" t="str">
        <f>'入力シート（女子）'!M31</f>
        <v>○</v>
      </c>
      <c r="K8" t="str">
        <f>'入力シート（女子）'!N31</f>
        <v>D1</v>
      </c>
    </row>
    <row r="9" spans="1:11" ht="12.75">
      <c r="A9" t="str">
        <f>'入力シート（男子）'!J32</f>
        <v>雨</v>
      </c>
      <c r="B9" t="str">
        <f>'入力シート（男子）'!K32</f>
        <v>う</v>
      </c>
      <c r="C9">
        <f>'入力シート（男子）'!L32</f>
        <v>3</v>
      </c>
      <c r="D9" t="str">
        <f>'入力シート（男子）'!M32</f>
        <v>○</v>
      </c>
      <c r="E9" t="str">
        <f>'入力シート（男子）'!N32</f>
        <v>S3</v>
      </c>
      <c r="G9" t="str">
        <f>'入力シート（女子）'!J32</f>
        <v>寅</v>
      </c>
      <c r="H9" t="str">
        <f>'入力シート（女子）'!K32</f>
        <v>とら</v>
      </c>
      <c r="I9">
        <f>'入力シート（女子）'!L32</f>
        <v>3</v>
      </c>
      <c r="J9" t="str">
        <f>'入力シート（女子）'!M32</f>
        <v>○</v>
      </c>
      <c r="K9" t="str">
        <f>'入力シート（女子）'!N32</f>
        <v>D2</v>
      </c>
    </row>
    <row r="10" spans="1:11" ht="12.75">
      <c r="A10" t="str">
        <f>'入力シート（男子）'!J33</f>
        <v>絵</v>
      </c>
      <c r="B10" t="str">
        <f>'入力シート（男子）'!K33</f>
        <v>え</v>
      </c>
      <c r="C10">
        <f>'入力シート（男子）'!L33</f>
        <v>3</v>
      </c>
      <c r="D10" t="str">
        <f>'入力シート（男子）'!M33</f>
        <v>○</v>
      </c>
      <c r="E10" t="str">
        <f>'入力シート（男子）'!N33</f>
        <v>S4</v>
      </c>
      <c r="G10" t="str">
        <f>'入力シート（女子）'!J33</f>
        <v>卯</v>
      </c>
      <c r="H10" t="str">
        <f>'入力シート（女子）'!K33</f>
        <v>う</v>
      </c>
      <c r="I10">
        <f>'入力シート（女子）'!L33</f>
        <v>3</v>
      </c>
      <c r="J10" t="str">
        <f>'入力シート（女子）'!M33</f>
        <v>○</v>
      </c>
      <c r="K10" t="str">
        <f>'入力シート（女子）'!N33</f>
        <v>D2</v>
      </c>
    </row>
    <row r="11" spans="1:11" ht="12.75">
      <c r="A11" t="str">
        <f>'入力シート（男子）'!J34</f>
        <v>雄</v>
      </c>
      <c r="B11" t="str">
        <f>'入力シート（男子）'!K34</f>
        <v>お</v>
      </c>
      <c r="C11">
        <f>'入力シート（男子）'!L34</f>
        <v>3</v>
      </c>
      <c r="D11" t="str">
        <f>'入力シート（男子）'!M34</f>
        <v>○</v>
      </c>
      <c r="E11" t="str">
        <f>'入力シート（男子）'!N34</f>
        <v>D1</v>
      </c>
      <c r="G11" t="str">
        <f>'入力シート（女子）'!J34</f>
        <v>辰</v>
      </c>
      <c r="H11" t="str">
        <f>'入力シート（女子）'!K34</f>
        <v>たつ</v>
      </c>
      <c r="I11">
        <f>'入力シート（女子）'!L34</f>
        <v>3</v>
      </c>
      <c r="J11" t="str">
        <f>'入力シート（女子）'!M34</f>
        <v>○</v>
      </c>
      <c r="K11" t="str">
        <f>'入力シート（女子）'!N34</f>
        <v>S1</v>
      </c>
    </row>
    <row r="12" spans="1:11" ht="12.75">
      <c r="A12" t="str">
        <f>'入力シート（男子）'!J35</f>
        <v>火</v>
      </c>
      <c r="B12" t="str">
        <f>'入力シート（男子）'!K35</f>
        <v>か</v>
      </c>
      <c r="C12">
        <f>'入力シート（男子）'!L35</f>
        <v>3</v>
      </c>
      <c r="D12" t="str">
        <f>'入力シート（男子）'!M35</f>
        <v>○</v>
      </c>
      <c r="E12" t="str">
        <f>'入力シート（男子）'!N35</f>
        <v>D1</v>
      </c>
      <c r="G12" t="str">
        <f>'入力シート（女子）'!J35</f>
        <v>巳</v>
      </c>
      <c r="H12" t="str">
        <f>'入力シート（女子）'!K35</f>
        <v>み</v>
      </c>
      <c r="I12">
        <f>'入力シート（女子）'!L35</f>
        <v>3</v>
      </c>
      <c r="J12" t="str">
        <f>'入力シート（女子）'!M35</f>
        <v>○</v>
      </c>
      <c r="K12" t="str">
        <f>'入力シート（女子）'!N35</f>
        <v>S2</v>
      </c>
    </row>
    <row r="13" spans="1:11" ht="12.75">
      <c r="A13" t="str">
        <f>'入力シート（男子）'!J36</f>
        <v>木</v>
      </c>
      <c r="B13" t="str">
        <f>'入力シート（男子）'!K36</f>
        <v>き</v>
      </c>
      <c r="C13">
        <f>'入力シート（男子）'!L36</f>
        <v>3</v>
      </c>
      <c r="D13" t="str">
        <f>'入力シート（男子）'!M36</f>
        <v>○</v>
      </c>
      <c r="E13" t="str">
        <f>'入力シート（男子）'!N36</f>
        <v>D2</v>
      </c>
      <c r="G13" t="str">
        <f>'入力シート（女子）'!J36</f>
        <v>午</v>
      </c>
      <c r="H13" t="str">
        <f>'入力シート（女子）'!K36</f>
        <v>うま</v>
      </c>
      <c r="I13">
        <f>'入力シート（女子）'!L36</f>
        <v>3</v>
      </c>
      <c r="J13" t="str">
        <f>'入力シート（女子）'!M36</f>
        <v>○</v>
      </c>
      <c r="K13" t="str">
        <f>'入力シート（女子）'!N36</f>
        <v>S3</v>
      </c>
    </row>
    <row r="14" spans="1:11" ht="12.75">
      <c r="A14" t="str">
        <f>'入力シート（男子）'!J37</f>
        <v>区</v>
      </c>
      <c r="B14" t="str">
        <f>'入力シート（男子）'!K37</f>
        <v>く</v>
      </c>
      <c r="C14">
        <f>'入力シート（男子）'!L37</f>
        <v>3</v>
      </c>
      <c r="D14">
        <f>'入力シート（男子）'!M37</f>
        <v>0</v>
      </c>
      <c r="E14" t="str">
        <f>'入力シート（男子）'!N37</f>
        <v>D2</v>
      </c>
      <c r="G14" t="str">
        <f>'入力シート（女子）'!J37</f>
        <v>未</v>
      </c>
      <c r="H14" t="str">
        <f>'入力シート（女子）'!K37</f>
        <v>ひつじ</v>
      </c>
      <c r="I14">
        <f>'入力シート（女子）'!L37</f>
        <v>3</v>
      </c>
      <c r="J14">
        <f>'入力シート（女子）'!M37</f>
        <v>0</v>
      </c>
      <c r="K14" t="str">
        <f>'入力シート（女子）'!N37</f>
        <v>D3</v>
      </c>
    </row>
    <row r="15" spans="1:11" ht="12.75">
      <c r="A15" t="str">
        <f>'入力シート（男子）'!J38</f>
        <v>毛</v>
      </c>
      <c r="B15" t="str">
        <f>'入力シート（男子）'!K38</f>
        <v>け</v>
      </c>
      <c r="C15">
        <f>'入力シート（男子）'!L38</f>
        <v>3</v>
      </c>
      <c r="D15">
        <f>'入力シート（男子）'!M38</f>
        <v>0</v>
      </c>
      <c r="E15" t="str">
        <f>'入力シート（男子）'!N38</f>
        <v>D3</v>
      </c>
      <c r="G15" t="str">
        <f>'入力シート（女子）'!J38</f>
        <v>申</v>
      </c>
      <c r="H15" t="str">
        <f>'入力シート（女子）'!K38</f>
        <v>さる</v>
      </c>
      <c r="I15">
        <f>'入力シート（女子）'!L38</f>
        <v>3</v>
      </c>
      <c r="J15">
        <f>'入力シート（女子）'!M38</f>
        <v>0</v>
      </c>
      <c r="K15" t="str">
        <f>'入力シート（女子）'!N38</f>
        <v>D3</v>
      </c>
    </row>
    <row r="16" spans="1:11" ht="12.75">
      <c r="A16" t="str">
        <f>'入力シート（男子）'!J39</f>
        <v>子</v>
      </c>
      <c r="B16" t="str">
        <f>'入力シート（男子）'!K39</f>
        <v>こ</v>
      </c>
      <c r="C16">
        <f>'入力シート（男子）'!L39</f>
        <v>2</v>
      </c>
      <c r="D16">
        <f>'入力シート（男子）'!M39</f>
        <v>0</v>
      </c>
      <c r="E16" t="str">
        <f>'入力シート（男子）'!N39</f>
        <v>D3</v>
      </c>
      <c r="G16" t="str">
        <f>'入力シート（女子）'!J39</f>
        <v>酉</v>
      </c>
      <c r="H16" t="str">
        <f>'入力シート（女子）'!K39</f>
        <v>とり</v>
      </c>
      <c r="I16">
        <f>'入力シート（女子）'!L39</f>
        <v>3</v>
      </c>
      <c r="J16">
        <f>'入力シート（女子）'!M39</f>
        <v>0</v>
      </c>
      <c r="K16" t="str">
        <f>'入力シート（女子）'!N39</f>
        <v>D4</v>
      </c>
    </row>
    <row r="17" spans="1:11" ht="12.75">
      <c r="A17" t="str">
        <f>'入力シート（男子）'!J40</f>
        <v>差</v>
      </c>
      <c r="B17" t="str">
        <f>'入力シート（男子）'!K40</f>
        <v>さ</v>
      </c>
      <c r="C17">
        <f>'入力シート（男子）'!L40</f>
        <v>2</v>
      </c>
      <c r="D17">
        <f>'入力シート（男子）'!M40</f>
        <v>0</v>
      </c>
      <c r="E17" t="str">
        <f>'入力シート（男子）'!N40</f>
        <v>D4</v>
      </c>
      <c r="G17" t="str">
        <f>'入力シート（女子）'!J40</f>
        <v>戌</v>
      </c>
      <c r="H17" t="str">
        <f>'入力シート（女子）'!K40</f>
        <v>いぬ</v>
      </c>
      <c r="I17">
        <f>'入力シート（女子）'!L40</f>
        <v>3</v>
      </c>
      <c r="J17">
        <f>'入力シート（女子）'!M40</f>
        <v>0</v>
      </c>
      <c r="K17" t="str">
        <f>'入力シート（女子）'!N40</f>
        <v>D4</v>
      </c>
    </row>
    <row r="18" spans="1:11" ht="12.75">
      <c r="A18" t="str">
        <f>'入力シート（男子）'!J41</f>
        <v>市</v>
      </c>
      <c r="B18" t="str">
        <f>'入力シート（男子）'!K41</f>
        <v>し</v>
      </c>
      <c r="C18">
        <f>'入力シート（男子）'!L41</f>
        <v>2</v>
      </c>
      <c r="D18">
        <f>'入力シート（男子）'!M41</f>
        <v>0</v>
      </c>
      <c r="E18" t="str">
        <f>'入力シート（男子）'!N41</f>
        <v>D4</v>
      </c>
      <c r="G18" t="str">
        <f>'入力シート（女子）'!J41</f>
        <v>亥</v>
      </c>
      <c r="H18" t="str">
        <f>'入力シート（女子）'!K41</f>
        <v>い</v>
      </c>
      <c r="I18">
        <f>'入力シート（女子）'!L41</f>
        <v>3</v>
      </c>
      <c r="J18">
        <f>'入力シート（女子）'!M41</f>
        <v>0</v>
      </c>
      <c r="K18" t="str">
        <f>'入力シート（女子）'!N41</f>
        <v>S4</v>
      </c>
    </row>
    <row r="20" spans="1:11" ht="12.75">
      <c r="A20" s="86" t="str">
        <f>'申込書式（男子用）'!P7</f>
        <v>単</v>
      </c>
      <c r="B20" s="86"/>
      <c r="D20" s="86" t="str">
        <f>'申込書式（男子用）'!S7</f>
        <v>複</v>
      </c>
      <c r="E20" s="86"/>
      <c r="G20" s="86" t="str">
        <f>'申込書式（女子）'!N7</f>
        <v>単</v>
      </c>
      <c r="H20" s="86"/>
      <c r="J20" s="86" t="str">
        <f>'申込書式（女子）'!Q7</f>
        <v>複</v>
      </c>
      <c r="K20" s="86"/>
    </row>
    <row r="21" spans="1:11" ht="12.75">
      <c r="A21" t="str">
        <f>'申込書式（男子用）'!P8</f>
        <v>亜</v>
      </c>
      <c r="B21" t="str">
        <f>'申込書式（男子用）'!Q8</f>
        <v>あ</v>
      </c>
      <c r="D21" t="str">
        <f>'申込書式（男子用）'!S8</f>
        <v>雄</v>
      </c>
      <c r="E21" t="str">
        <f>'申込書式（男子用）'!T8</f>
        <v>お</v>
      </c>
      <c r="G21" t="str">
        <f>'申込書式（女子）'!N8</f>
        <v>辰</v>
      </c>
      <c r="H21" t="str">
        <f>'申込書式（女子）'!O8</f>
        <v>たつ</v>
      </c>
      <c r="J21" t="str">
        <f>'申込書式（女子）'!Q8</f>
        <v>子</v>
      </c>
      <c r="K21" t="str">
        <f>'申込書式（女子）'!R8</f>
        <v>ね</v>
      </c>
    </row>
    <row r="22" spans="1:11" ht="12.75">
      <c r="A22" t="str">
        <f>'申込書式（男子用）'!P9</f>
        <v>井</v>
      </c>
      <c r="B22" t="str">
        <f>'申込書式（男子用）'!Q9</f>
        <v>い</v>
      </c>
      <c r="D22" t="str">
        <f>'申込書式（男子用）'!S9</f>
        <v>火</v>
      </c>
      <c r="E22" t="str">
        <f>'申込書式（男子用）'!T9</f>
        <v>か</v>
      </c>
      <c r="G22" t="str">
        <f>'申込書式（女子）'!N9</f>
        <v>巳</v>
      </c>
      <c r="H22" t="str">
        <f>'申込書式（女子）'!O9</f>
        <v>み</v>
      </c>
      <c r="J22" t="str">
        <f>'申込書式（女子）'!Q9</f>
        <v>丑</v>
      </c>
      <c r="K22" t="str">
        <f>'申込書式（女子）'!R9</f>
        <v>うし</v>
      </c>
    </row>
    <row r="23" spans="1:11" ht="12.75">
      <c r="A23" t="str">
        <f>'申込書式（男子用）'!P10</f>
        <v>雨</v>
      </c>
      <c r="B23" t="str">
        <f>'申込書式（男子用）'!Q10</f>
        <v>う</v>
      </c>
      <c r="D23" t="str">
        <f>'申込書式（男子用）'!S10</f>
        <v>木</v>
      </c>
      <c r="E23" t="str">
        <f>'申込書式（男子用）'!T10</f>
        <v>き</v>
      </c>
      <c r="G23" t="str">
        <f>'申込書式（女子）'!N10</f>
        <v>午</v>
      </c>
      <c r="H23" t="str">
        <f>'申込書式（女子）'!O10</f>
        <v>うま</v>
      </c>
      <c r="J23" t="str">
        <f>'申込書式（女子）'!Q10</f>
        <v>寅</v>
      </c>
      <c r="K23" t="str">
        <f>'申込書式（女子）'!R10</f>
        <v>とら</v>
      </c>
    </row>
    <row r="24" spans="1:11" ht="12.75">
      <c r="A24" t="str">
        <f>'申込書式（男子用）'!P11</f>
        <v>絵</v>
      </c>
      <c r="B24" t="str">
        <f>'申込書式（男子用）'!Q11</f>
        <v>え</v>
      </c>
      <c r="D24" t="str">
        <f>'申込書式（男子用）'!S11</f>
        <v>区</v>
      </c>
      <c r="E24" t="str">
        <f>'申込書式（男子用）'!T11</f>
        <v>く</v>
      </c>
      <c r="G24" t="str">
        <f>'申込書式（女子）'!N11</f>
        <v>亥</v>
      </c>
      <c r="H24" t="str">
        <f>'申込書式（女子）'!O11</f>
        <v>い</v>
      </c>
      <c r="J24" t="str">
        <f>'申込書式（女子）'!Q11</f>
        <v>卯</v>
      </c>
      <c r="K24" t="str">
        <f>'申込書式（女子）'!R11</f>
        <v>う</v>
      </c>
    </row>
    <row r="25" spans="1:11" ht="12.75">
      <c r="A25">
        <f>'申込書式（男子用）'!P12</f>
        <v>0</v>
      </c>
      <c r="B25">
        <f>'申込書式（男子用）'!Q12</f>
        <v>0</v>
      </c>
      <c r="D25" t="str">
        <f>'申込書式（男子用）'!S12</f>
        <v>毛</v>
      </c>
      <c r="E25" t="str">
        <f>'申込書式（男子用）'!T12</f>
        <v>け</v>
      </c>
      <c r="G25">
        <f>'申込書式（女子）'!N12</f>
        <v>0</v>
      </c>
      <c r="H25">
        <f>'申込書式（女子）'!O12</f>
        <v>0</v>
      </c>
      <c r="J25" t="str">
        <f>'申込書式（女子）'!Q12</f>
        <v>未</v>
      </c>
      <c r="K25" t="str">
        <f>'申込書式（女子）'!R12</f>
        <v>ひつじ</v>
      </c>
    </row>
    <row r="26" spans="1:11" ht="12.75">
      <c r="A26">
        <f>'申込書式（男子用）'!P13</f>
        <v>0</v>
      </c>
      <c r="B26">
        <f>'申込書式（男子用）'!Q13</f>
        <v>0</v>
      </c>
      <c r="D26" t="str">
        <f>'申込書式（男子用）'!S13</f>
        <v>子</v>
      </c>
      <c r="E26" t="str">
        <f>'申込書式（男子用）'!T13</f>
        <v>こ</v>
      </c>
      <c r="G26">
        <f>'申込書式（女子）'!N13</f>
        <v>0</v>
      </c>
      <c r="H26">
        <f>'申込書式（女子）'!O13</f>
        <v>0</v>
      </c>
      <c r="J26" t="str">
        <f>'申込書式（女子）'!Q13</f>
        <v>申</v>
      </c>
      <c r="K26" t="str">
        <f>'申込書式（女子）'!R13</f>
        <v>さる</v>
      </c>
    </row>
    <row r="27" spans="1:11" ht="12.75">
      <c r="A27">
        <f>'申込書式（男子用）'!P14</f>
        <v>0</v>
      </c>
      <c r="B27">
        <f>'申込書式（男子用）'!Q14</f>
        <v>0</v>
      </c>
      <c r="D27" t="str">
        <f>'申込書式（男子用）'!S14</f>
        <v>差</v>
      </c>
      <c r="E27" t="str">
        <f>'申込書式（男子用）'!T14</f>
        <v>さ</v>
      </c>
      <c r="G27">
        <f>'申込書式（女子）'!N14</f>
        <v>0</v>
      </c>
      <c r="H27">
        <f>'申込書式（女子）'!O14</f>
        <v>0</v>
      </c>
      <c r="J27" t="str">
        <f>'申込書式（女子）'!Q14</f>
        <v>酉</v>
      </c>
      <c r="K27" t="str">
        <f>'申込書式（女子）'!R14</f>
        <v>とり</v>
      </c>
    </row>
    <row r="28" spans="1:11" ht="12.75">
      <c r="A28">
        <f>'申込書式（男子用）'!P15</f>
        <v>0</v>
      </c>
      <c r="B28">
        <f>'申込書式（男子用）'!Q15</f>
        <v>0</v>
      </c>
      <c r="D28" t="str">
        <f>'申込書式（男子用）'!S15</f>
        <v>市</v>
      </c>
      <c r="E28" t="str">
        <f>'申込書式（男子用）'!T15</f>
        <v>し</v>
      </c>
      <c r="G28">
        <f>'申込書式（女子）'!N15</f>
        <v>0</v>
      </c>
      <c r="H28">
        <f>'申込書式（女子）'!O15</f>
        <v>0</v>
      </c>
      <c r="J28" t="str">
        <f>'申込書式（女子）'!Q15</f>
        <v>戌</v>
      </c>
      <c r="K28" t="str">
        <f>'申込書式（女子）'!R15</f>
        <v>いぬ</v>
      </c>
    </row>
  </sheetData>
  <sheetProtection/>
  <mergeCells count="12">
    <mergeCell ref="G6:K6"/>
    <mergeCell ref="A4:E4"/>
    <mergeCell ref="A5:E5"/>
    <mergeCell ref="A6:E6"/>
    <mergeCell ref="A1:E2"/>
    <mergeCell ref="G1:K2"/>
    <mergeCell ref="A20:B20"/>
    <mergeCell ref="D20:E20"/>
    <mergeCell ref="G20:H20"/>
    <mergeCell ref="J20:K20"/>
    <mergeCell ref="G4:K4"/>
    <mergeCell ref="G5:K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 yosinori</dc:creator>
  <cp:keywords/>
  <dc:description/>
  <cp:lastModifiedBy>〇〇中学校</cp:lastModifiedBy>
  <cp:lastPrinted>2023-05-18T07:28:20Z</cp:lastPrinted>
  <dcterms:created xsi:type="dcterms:W3CDTF">2003-12-04T01:24:06Z</dcterms:created>
  <dcterms:modified xsi:type="dcterms:W3CDTF">2024-05-01T00:28:20Z</dcterms:modified>
  <cp:category/>
  <cp:version/>
  <cp:contentType/>
  <cp:contentStatus/>
</cp:coreProperties>
</file>