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30" tabRatio="693" activeTab="1"/>
  </bookViews>
  <sheets>
    <sheet name="入力シート（男子）" sheetId="1" r:id="rId1"/>
    <sheet name="申込書式（男子用）" sheetId="2" r:id="rId2"/>
    <sheet name="入力シート（女子）" sheetId="3" r:id="rId3"/>
    <sheet name="申込書式（女子）" sheetId="4" r:id="rId4"/>
    <sheet name="Sheet1" sheetId="5" state="hidden" r:id="rId5"/>
  </sheets>
  <definedNames>
    <definedName name="_xlnm.Print_Area" localSheetId="3">'申込書式（女子）'!$A$1:$J$42</definedName>
    <definedName name="_xlnm.Print_Area" localSheetId="1">'申込書式（男子用）'!$A$1:$J$42</definedName>
  </definedNames>
  <calcPr fullCalcOnLoad="1"/>
</workbook>
</file>

<file path=xl/sharedStrings.xml><?xml version="1.0" encoding="utf-8"?>
<sst xmlns="http://schemas.openxmlformats.org/spreadsheetml/2006/main" count="308" uniqueCount="142">
  <si>
    <t>学校名</t>
  </si>
  <si>
    <t>監督名</t>
  </si>
  <si>
    <t>《個人戦シングルス》</t>
  </si>
  <si>
    <t>学年</t>
  </si>
  <si>
    <t>備考</t>
  </si>
  <si>
    <t>単</t>
  </si>
  <si>
    <t>《個人戦ダブルス》</t>
  </si>
  <si>
    <t>複</t>
  </si>
  <si>
    <t>上記の通り申し込みます。</t>
  </si>
  <si>
    <t>学校長</t>
  </si>
  <si>
    <t>氏名印</t>
  </si>
  <si>
    <t>氏　　　名</t>
  </si>
  <si>
    <t>ﾏﾈｰｼﾞｬｰ名
(教員･生徒)
コーチ名</t>
  </si>
  <si>
    <t>主　将</t>
  </si>
  <si>
    <t>選　手</t>
  </si>
  <si>
    <t>監督</t>
  </si>
  <si>
    <t>番号</t>
  </si>
  <si>
    <t>氏名</t>
  </si>
  <si>
    <t>団体</t>
  </si>
  <si>
    <t>個人</t>
  </si>
  <si>
    <t>○</t>
  </si>
  <si>
    <t>選手２</t>
  </si>
  <si>
    <t>選手３</t>
  </si>
  <si>
    <t>D1</t>
  </si>
  <si>
    <t>選手４</t>
  </si>
  <si>
    <t>S1</t>
  </si>
  <si>
    <t>選手５</t>
  </si>
  <si>
    <t>選手６</t>
  </si>
  <si>
    <t>選手７</t>
  </si>
  <si>
    <t>選手８</t>
  </si>
  <si>
    <t>選手９</t>
  </si>
  <si>
    <t>選手１０</t>
  </si>
  <si>
    <t>D2</t>
  </si>
  <si>
    <t>ふりがな</t>
  </si>
  <si>
    <t>S1</t>
  </si>
  <si>
    <t>D1</t>
  </si>
  <si>
    <t>S2</t>
  </si>
  <si>
    <t>S3</t>
  </si>
  <si>
    <t>S4</t>
  </si>
  <si>
    <t>D3</t>
  </si>
  <si>
    <t>D4</t>
  </si>
  <si>
    <t>マネージャー・コーチ</t>
  </si>
  <si>
    <t>Ｔｅｌ</t>
  </si>
  <si>
    <t>選手１（主将）</t>
  </si>
  <si>
    <t>校長名</t>
  </si>
  <si>
    <t>参加申し込み日</t>
  </si>
  <si>
    <t>性別</t>
  </si>
  <si>
    <t>支部順位</t>
  </si>
  <si>
    <t>チーム情報</t>
  </si>
  <si>
    <t>団体名など</t>
  </si>
  <si>
    <t>選手１１</t>
  </si>
  <si>
    <t>選手１２</t>
  </si>
  <si>
    <t>女子</t>
  </si>
  <si>
    <t>○</t>
  </si>
  <si>
    <t>支部名</t>
  </si>
  <si>
    <t>支部ランク</t>
  </si>
  <si>
    <r>
      <t xml:space="preserve"> </t>
    </r>
    <r>
      <rPr>
        <sz val="8"/>
        <rFont val="ＭＳ Ｐゴシック"/>
        <family val="3"/>
      </rPr>
      <t>上記の者は、本大会の参加について保護者の同意を得ているので、参加を申し込みます。また、本大会プログラム作成及び成績上位者の報道発表並びにホームページにおける氏名、学校名、学年等の記載について本人及び保護者の同意を得ています。
（記載の同意が得られない場合は、備考欄に「否」を記入し、申込書提出前にその内容を東部中体連事務局に連絡すること。）</t>
    </r>
  </si>
  <si>
    <t>（○○○-○○○-○○○○）</t>
  </si>
  <si>
    <t>監督以外の引率者氏名</t>
  </si>
  <si>
    <t>出場生徒数</t>
  </si>
  <si>
    <t>人</t>
  </si>
  <si>
    <t>大会運営費一部負担金（参加料）</t>
  </si>
  <si>
    <t>５００円</t>
  </si>
  <si>
    <t>×</t>
  </si>
  <si>
    <t>人＝</t>
  </si>
  <si>
    <t>円</t>
  </si>
  <si>
    <t>２位</t>
  </si>
  <si>
    <t>山口　タロウ</t>
  </si>
  <si>
    <t>男子</t>
  </si>
  <si>
    <t>支部番号</t>
  </si>
  <si>
    <t>支部長名</t>
  </si>
  <si>
    <t>監督以外の引率</t>
  </si>
  <si>
    <t>１位</t>
  </si>
  <si>
    <t>２位</t>
  </si>
  <si>
    <t>久保　ジロウ</t>
  </si>
  <si>
    <t>下松市立山口中学校</t>
  </si>
  <si>
    <t>山口市立長州中学校</t>
  </si>
  <si>
    <t>西京　ジロウ</t>
  </si>
  <si>
    <t>伊藤　博文</t>
  </si>
  <si>
    <t>山県　有朋（教)</t>
  </si>
  <si>
    <t>防長　タロウ</t>
  </si>
  <si>
    <t>高杉　晋作</t>
  </si>
  <si>
    <t>楫取　美和子</t>
  </si>
  <si>
    <t>女子申込</t>
  </si>
  <si>
    <t>男子申込</t>
  </si>
  <si>
    <t>↓</t>
  </si>
  <si>
    <t>亜</t>
  </si>
  <si>
    <t>あ</t>
  </si>
  <si>
    <t>い</t>
  </si>
  <si>
    <t>う</t>
  </si>
  <si>
    <t>え</t>
  </si>
  <si>
    <t>お</t>
  </si>
  <si>
    <t>か</t>
  </si>
  <si>
    <t>き</t>
  </si>
  <si>
    <t>く</t>
  </si>
  <si>
    <t>け</t>
  </si>
  <si>
    <t>こ</t>
  </si>
  <si>
    <t>さ</t>
  </si>
  <si>
    <t>し</t>
  </si>
  <si>
    <t>市</t>
  </si>
  <si>
    <t>差</t>
  </si>
  <si>
    <t>子</t>
  </si>
  <si>
    <t>毛</t>
  </si>
  <si>
    <t>区</t>
  </si>
  <si>
    <t>木</t>
  </si>
  <si>
    <t>火</t>
  </si>
  <si>
    <t>雄</t>
  </si>
  <si>
    <t>絵</t>
  </si>
  <si>
    <t>雨</t>
  </si>
  <si>
    <t>井</t>
  </si>
  <si>
    <t>S2</t>
  </si>
  <si>
    <t>S3</t>
  </si>
  <si>
    <t>S4</t>
  </si>
  <si>
    <t>D2</t>
  </si>
  <si>
    <t>D3</t>
  </si>
  <si>
    <t>D4</t>
  </si>
  <si>
    <t>長門</t>
  </si>
  <si>
    <t>海峡</t>
  </si>
  <si>
    <t>子</t>
  </si>
  <si>
    <t>丑</t>
  </si>
  <si>
    <t>寅</t>
  </si>
  <si>
    <t>卯</t>
  </si>
  <si>
    <t>辰</t>
  </si>
  <si>
    <t>巳</t>
  </si>
  <si>
    <t>午</t>
  </si>
  <si>
    <t>未</t>
  </si>
  <si>
    <t>申</t>
  </si>
  <si>
    <t>酉</t>
  </si>
  <si>
    <t>戌</t>
  </si>
  <si>
    <t>亥</t>
  </si>
  <si>
    <t>ね</t>
  </si>
  <si>
    <t>うし</t>
  </si>
  <si>
    <t>とら</t>
  </si>
  <si>
    <t>う</t>
  </si>
  <si>
    <t>たつ</t>
  </si>
  <si>
    <t>み</t>
  </si>
  <si>
    <t>うま</t>
  </si>
  <si>
    <t>ひつじ</t>
  </si>
  <si>
    <t>さる</t>
  </si>
  <si>
    <t>とり</t>
  </si>
  <si>
    <t>いぬ</t>
  </si>
  <si>
    <t>令和３年　８　月　９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</si>
</sst>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u val="single"/>
      <sz val="11"/>
      <name val="ＭＳ ゴシック"/>
      <family val="3"/>
    </font>
    <font>
      <u val="single"/>
      <sz val="12"/>
      <name val="ＭＳ ゴシック"/>
      <family val="3"/>
    </font>
    <font>
      <b/>
      <sz val="12"/>
      <name val="ＭＳ ゴシック"/>
      <family val="3"/>
    </font>
    <font>
      <sz val="8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8"/>
      <name val="ＭＳ ゴシック"/>
      <family val="3"/>
    </font>
    <font>
      <b/>
      <sz val="6"/>
      <name val="ＭＳ 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sz val="18"/>
      <color indexed="8"/>
      <name val="Calibri"/>
      <family val="2"/>
    </font>
    <font>
      <sz val="18"/>
      <color indexed="8"/>
      <name val="ＭＳ Ｐゴシック"/>
      <family val="3"/>
    </font>
    <font>
      <sz val="18"/>
      <color indexed="10"/>
      <name val="ＭＳ Ｐゴシック"/>
      <family val="3"/>
    </font>
    <font>
      <sz val="18"/>
      <color indexed="10"/>
      <name val="Calibri"/>
      <family val="2"/>
    </font>
    <font>
      <sz val="16"/>
      <color indexed="8"/>
      <name val="Calibri"/>
      <family val="2"/>
    </font>
    <font>
      <sz val="16"/>
      <color indexed="8"/>
      <name val="ＭＳ Ｐゴシック"/>
      <family val="3"/>
    </font>
    <font>
      <sz val="16"/>
      <color indexed="10"/>
      <name val="ＭＳ Ｐゴシック"/>
      <family val="3"/>
    </font>
    <font>
      <sz val="16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6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tted"/>
      <bottom style="thin"/>
    </border>
    <border>
      <left style="thin"/>
      <right style="thin"/>
      <top style="dotted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58" fontId="7" fillId="0" borderId="0" xfId="0" applyNumberFormat="1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top" wrapText="1"/>
    </xf>
    <xf numFmtId="0" fontId="2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21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distributed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49" fontId="11" fillId="0" borderId="10" xfId="0" applyNumberFormat="1" applyFont="1" applyBorder="1" applyAlignment="1" quotePrefix="1">
      <alignment horizontal="center" vertical="center" shrinkToFit="1"/>
    </xf>
    <xf numFmtId="49" fontId="11" fillId="0" borderId="10" xfId="0" applyNumberFormat="1" applyFont="1" applyBorder="1" applyAlignment="1">
      <alignment horizontal="center" vertical="center" shrinkToFit="1"/>
    </xf>
    <xf numFmtId="49" fontId="11" fillId="0" borderId="12" xfId="0" applyNumberFormat="1" applyFont="1" applyBorder="1" applyAlignment="1">
      <alignment horizontal="center" vertical="center" shrinkToFit="1"/>
    </xf>
    <xf numFmtId="49" fontId="11" fillId="0" borderId="33" xfId="0" applyNumberFormat="1" applyFont="1" applyBorder="1" applyAlignment="1">
      <alignment horizontal="center" vertical="center" shrinkToFit="1"/>
    </xf>
    <xf numFmtId="49" fontId="11" fillId="0" borderId="28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2" fillId="0" borderId="36" xfId="0" applyFont="1" applyBorder="1" applyAlignment="1">
      <alignment vertical="center" wrapText="1" shrinkToFit="1"/>
    </xf>
    <xf numFmtId="0" fontId="2" fillId="0" borderId="39" xfId="0" applyFont="1" applyBorder="1" applyAlignment="1">
      <alignment vertical="center" wrapText="1" shrinkToFit="1"/>
    </xf>
    <xf numFmtId="0" fontId="14" fillId="0" borderId="10" xfId="0" applyFont="1" applyBorder="1" applyAlignment="1">
      <alignment horizontal="center" vertical="center" wrapText="1" shrinkToFit="1"/>
    </xf>
    <xf numFmtId="0" fontId="11" fillId="0" borderId="41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36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0" xfId="0" applyAlignment="1">
      <alignment horizontal="center"/>
    </xf>
    <xf numFmtId="0" fontId="15" fillId="0" borderId="0" xfId="0" applyFont="1" applyAlignment="1">
      <alignment vertical="center"/>
    </xf>
    <xf numFmtId="0" fontId="0" fillId="0" borderId="4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3" xfId="0" applyBorder="1" applyAlignment="1">
      <alignment horizontal="center"/>
    </xf>
    <xf numFmtId="0" fontId="11" fillId="0" borderId="28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 shrinkToFit="1"/>
    </xf>
    <xf numFmtId="0" fontId="11" fillId="0" borderId="46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63" fillId="33" borderId="48" xfId="0" applyFont="1" applyFill="1" applyBorder="1" applyAlignment="1">
      <alignment horizontal="center" vertical="center"/>
    </xf>
    <xf numFmtId="0" fontId="63" fillId="33" borderId="49" xfId="0" applyFont="1" applyFill="1" applyBorder="1" applyAlignment="1">
      <alignment horizontal="center" vertical="center"/>
    </xf>
    <xf numFmtId="0" fontId="63" fillId="33" borderId="50" xfId="0" applyFont="1" applyFill="1" applyBorder="1" applyAlignment="1">
      <alignment horizontal="center" vertical="center"/>
    </xf>
    <xf numFmtId="0" fontId="63" fillId="33" borderId="51" xfId="0" applyFont="1" applyFill="1" applyBorder="1" applyAlignment="1">
      <alignment horizontal="center" vertical="center"/>
    </xf>
    <xf numFmtId="0" fontId="63" fillId="33" borderId="52" xfId="0" applyFont="1" applyFill="1" applyBorder="1" applyAlignment="1">
      <alignment horizontal="center" vertical="center"/>
    </xf>
    <xf numFmtId="0" fontId="63" fillId="33" borderId="53" xfId="0" applyFont="1" applyFill="1" applyBorder="1" applyAlignment="1">
      <alignment horizontal="center" vertical="center"/>
    </xf>
    <xf numFmtId="0" fontId="12" fillId="0" borderId="41" xfId="0" applyFont="1" applyBorder="1" applyAlignment="1">
      <alignment horizontal="center" vertical="center" shrinkToFit="1"/>
    </xf>
    <xf numFmtId="0" fontId="12" fillId="0" borderId="54" xfId="0" applyFont="1" applyBorder="1" applyAlignment="1">
      <alignment horizontal="center" vertical="center" shrinkToFit="1"/>
    </xf>
    <xf numFmtId="0" fontId="12" fillId="0" borderId="55" xfId="0" applyFont="1" applyBorder="1" applyAlignment="1">
      <alignment horizontal="center" vertical="center" shrinkToFit="1"/>
    </xf>
    <xf numFmtId="0" fontId="11" fillId="0" borderId="54" xfId="0" applyFont="1" applyBorder="1" applyAlignment="1">
      <alignment horizontal="center" vertical="center" shrinkToFit="1"/>
    </xf>
    <xf numFmtId="0" fontId="11" fillId="0" borderId="56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55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shrinkToFit="1"/>
    </xf>
    <xf numFmtId="0" fontId="11" fillId="0" borderId="58" xfId="0" applyFont="1" applyBorder="1" applyAlignment="1">
      <alignment horizontal="center" vertical="center" shrinkToFit="1"/>
    </xf>
    <xf numFmtId="0" fontId="11" fillId="0" borderId="59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 shrinkToFit="1"/>
    </xf>
    <xf numFmtId="0" fontId="13" fillId="0" borderId="12" xfId="0" applyFont="1" applyBorder="1" applyAlignment="1">
      <alignment horizontal="center" vertical="center" wrapText="1" shrinkToFit="1"/>
    </xf>
    <xf numFmtId="0" fontId="2" fillId="0" borderId="44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 shrinkToFit="1"/>
    </xf>
    <xf numFmtId="0" fontId="2" fillId="0" borderId="38" xfId="0" applyFont="1" applyBorder="1" applyAlignment="1">
      <alignment horizontal="center" vertical="center" wrapText="1" shrinkToFit="1"/>
    </xf>
    <xf numFmtId="0" fontId="0" fillId="0" borderId="0" xfId="0" applyAlignment="1">
      <alignment horizontal="left" vertical="top" wrapText="1"/>
    </xf>
    <xf numFmtId="0" fontId="63" fillId="13" borderId="51" xfId="0" applyFont="1" applyFill="1" applyBorder="1" applyAlignment="1">
      <alignment horizontal="center" vertical="center"/>
    </xf>
    <xf numFmtId="0" fontId="63" fillId="13" borderId="52" xfId="0" applyFont="1" applyFill="1" applyBorder="1" applyAlignment="1">
      <alignment horizontal="center" vertical="center"/>
    </xf>
    <xf numFmtId="0" fontId="63" fillId="13" borderId="53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0</xdr:row>
      <xdr:rowOff>47625</xdr:rowOff>
    </xdr:from>
    <xdr:to>
      <xdr:col>15</xdr:col>
      <xdr:colOff>371475</xdr:colOff>
      <xdr:row>6</xdr:row>
      <xdr:rowOff>114300</xdr:rowOff>
    </xdr:to>
    <xdr:sp>
      <xdr:nvSpPr>
        <xdr:cNvPr id="1" name="角丸四角形 1"/>
        <xdr:cNvSpPr>
          <a:spLocks/>
        </xdr:cNvSpPr>
      </xdr:nvSpPr>
      <xdr:spPr>
        <a:xfrm>
          <a:off x="6991350" y="47625"/>
          <a:ext cx="4362450" cy="1581150"/>
        </a:xfrm>
        <a:prstGeom prst="roundRect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←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必要な情報を入力してください。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個人戦のみの出場の場合は、</a:t>
          </a:r>
          <a:r>
            <a:rPr lang="en-US" cap="none" sz="1800" b="0" i="0" u="none" baseline="0">
              <a:solidFill>
                <a:srgbClr val="FF0000"/>
              </a:solidFill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支部順位は空白でお願いします。</a:t>
          </a:r>
        </a:p>
      </xdr:txBody>
    </xdr:sp>
    <xdr:clientData/>
  </xdr:twoCellAnchor>
  <xdr:twoCellAnchor>
    <xdr:from>
      <xdr:col>8</xdr:col>
      <xdr:colOff>295275</xdr:colOff>
      <xdr:row>8</xdr:row>
      <xdr:rowOff>38100</xdr:rowOff>
    </xdr:from>
    <xdr:to>
      <xdr:col>18</xdr:col>
      <xdr:colOff>257175</xdr:colOff>
      <xdr:row>23</xdr:row>
      <xdr:rowOff>142875</xdr:rowOff>
    </xdr:to>
    <xdr:sp>
      <xdr:nvSpPr>
        <xdr:cNvPr id="2" name="角丸四角形 2"/>
        <xdr:cNvSpPr>
          <a:spLocks/>
        </xdr:cNvSpPr>
      </xdr:nvSpPr>
      <xdr:spPr>
        <a:xfrm>
          <a:off x="6762750" y="2047875"/>
          <a:ext cx="6534150" cy="3819525"/>
        </a:xfrm>
        <a:prstGeom prst="roundRect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←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必要な情報を入力してください。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マネージャー・コーチ名は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○○（教）、○○（生）と教員か生徒かをわかるように入力してください。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外部コーチの場合は、お名前のみの入力です。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団体のセルは、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空白か○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を入力してください。　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個人のセルは、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Ｓ１・・・シングルスの１番手　　Ｓ２・・・シングルスの２番手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Ｄ１・・・ダブルスの１番手　　　Ｄ２・・・ダブルスの２番手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となっていますので、Ｓ１、Ｄ１などの入力を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半角英数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でお願いします。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20</xdr:row>
      <xdr:rowOff>133350</xdr:rowOff>
    </xdr:from>
    <xdr:to>
      <xdr:col>3</xdr:col>
      <xdr:colOff>514350</xdr:colOff>
      <xdr:row>27</xdr:row>
      <xdr:rowOff>314325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" y="7362825"/>
          <a:ext cx="3028950" cy="2714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・マネージャーまたはコーチがいる場合は、該当のところへ○をする。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・コーチは団体戦も個人戦も同一人物とし、監督名の下に記入すること。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・各支部予選ランク順に記入すること。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・氏名にはふりがなをつけること。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・備考欄に各支部での成績があれば記入する。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0</xdr:row>
      <xdr:rowOff>57150</xdr:rowOff>
    </xdr:from>
    <xdr:to>
      <xdr:col>15</xdr:col>
      <xdr:colOff>276225</xdr:colOff>
      <xdr:row>6</xdr:row>
      <xdr:rowOff>123825</xdr:rowOff>
    </xdr:to>
    <xdr:sp>
      <xdr:nvSpPr>
        <xdr:cNvPr id="1" name="角丸四角形 1"/>
        <xdr:cNvSpPr>
          <a:spLocks/>
        </xdr:cNvSpPr>
      </xdr:nvSpPr>
      <xdr:spPr>
        <a:xfrm>
          <a:off x="7105650" y="57150"/>
          <a:ext cx="4362450" cy="1581150"/>
        </a:xfrm>
        <a:prstGeom prst="roundRect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←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必要な情報を入力してください。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個人戦のみの出場の場合は、</a:t>
          </a:r>
          <a:r>
            <a:rPr lang="en-US" cap="none" sz="1800" b="0" i="0" u="none" baseline="0">
              <a:solidFill>
                <a:srgbClr val="FF0000"/>
              </a:solidFill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支部順位は空白でお願いします。</a:t>
          </a:r>
        </a:p>
      </xdr:txBody>
    </xdr:sp>
    <xdr:clientData/>
  </xdr:twoCellAnchor>
  <xdr:twoCellAnchor>
    <xdr:from>
      <xdr:col>8</xdr:col>
      <xdr:colOff>361950</xdr:colOff>
      <xdr:row>8</xdr:row>
      <xdr:rowOff>28575</xdr:rowOff>
    </xdr:from>
    <xdr:to>
      <xdr:col>18</xdr:col>
      <xdr:colOff>323850</xdr:colOff>
      <xdr:row>23</xdr:row>
      <xdr:rowOff>238125</xdr:rowOff>
    </xdr:to>
    <xdr:sp>
      <xdr:nvSpPr>
        <xdr:cNvPr id="2" name="角丸四角形 2"/>
        <xdr:cNvSpPr>
          <a:spLocks/>
        </xdr:cNvSpPr>
      </xdr:nvSpPr>
      <xdr:spPr>
        <a:xfrm>
          <a:off x="7038975" y="2038350"/>
          <a:ext cx="6534150" cy="3924300"/>
        </a:xfrm>
        <a:prstGeom prst="roundRect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←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必要な情報を入力してください。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マネージャー・コーチ名は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○○（教）、○○（生）と教員か生徒かをわかるように入力してください。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外部コーチの場合は、お名前のみの入力です。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団体のセルは、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空白か○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を入力してください。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個人のセルは、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Ｓ１・・・シングルスの１番手　　Ｓ２・・・シングルスの２番手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Ｄ１・・・ダブルスの１番手　　　Ｄ２・・・ダブルスの２番手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となっていますので、Ｓ１、Ｄ１などの入力を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半角英数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でお願いします。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20</xdr:row>
      <xdr:rowOff>209550</xdr:rowOff>
    </xdr:from>
    <xdr:to>
      <xdr:col>3</xdr:col>
      <xdr:colOff>504825</xdr:colOff>
      <xdr:row>28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7439025"/>
          <a:ext cx="3028950" cy="2714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・マネージャーまたはコーチがいる場合は、該当のところへ○をする。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・コーチは団体戦も個人戦も同一人物とし、監督名の下に記入すること。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・各支部予選ランク順に記入すること。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・氏名にはふりがなをつけること。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・備考欄に各支部での成績があれば記入する。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P41"/>
  <sheetViews>
    <sheetView showZeros="0" zoomScale="90" zoomScaleNormal="90" zoomScalePageLayoutView="0" workbookViewId="0" topLeftCell="A1">
      <selection activeCell="B8" sqref="B8"/>
    </sheetView>
  </sheetViews>
  <sheetFormatPr defaultColWidth="9.00390625" defaultRowHeight="13.5"/>
  <cols>
    <col min="1" max="1" width="10.50390625" style="0" customWidth="1"/>
    <col min="2" max="2" width="12.875" style="0" customWidth="1"/>
    <col min="3" max="3" width="15.625" style="0" customWidth="1"/>
    <col min="4" max="4" width="6.375" style="0" customWidth="1"/>
    <col min="5" max="5" width="11.25390625" style="0" customWidth="1"/>
    <col min="6" max="7" width="6.375" style="0" customWidth="1"/>
    <col min="8" max="8" width="15.50390625" style="0" customWidth="1"/>
    <col min="9" max="9" width="5.25390625" style="0" customWidth="1"/>
  </cols>
  <sheetData>
    <row r="1" spans="1:8" ht="21.75" customHeight="1" thickBot="1">
      <c r="A1" s="85" t="s">
        <v>49</v>
      </c>
      <c r="B1" s="86"/>
      <c r="C1" s="86"/>
      <c r="D1" s="86"/>
      <c r="E1" s="86"/>
      <c r="F1" s="86"/>
      <c r="G1" s="86"/>
      <c r="H1" s="87"/>
    </row>
    <row r="2" spans="1:9" ht="19.5" customHeight="1">
      <c r="A2" s="24" t="s">
        <v>0</v>
      </c>
      <c r="B2" s="94" t="s">
        <v>75</v>
      </c>
      <c r="C2" s="95"/>
      <c r="D2" s="95"/>
      <c r="E2" s="64"/>
      <c r="F2" s="96"/>
      <c r="G2" s="96"/>
      <c r="H2" s="97"/>
      <c r="I2" s="41"/>
    </row>
    <row r="3" spans="1:9" ht="19.5" customHeight="1">
      <c r="A3" s="36" t="s">
        <v>46</v>
      </c>
      <c r="B3" s="81" t="s">
        <v>68</v>
      </c>
      <c r="C3" s="82"/>
      <c r="D3" s="82"/>
      <c r="E3" s="31" t="s">
        <v>54</v>
      </c>
      <c r="F3" s="98" t="s">
        <v>117</v>
      </c>
      <c r="G3" s="98"/>
      <c r="H3" s="99"/>
      <c r="I3" s="41"/>
    </row>
    <row r="4" spans="1:9" ht="19.5" customHeight="1">
      <c r="A4" s="36" t="s">
        <v>47</v>
      </c>
      <c r="B4" s="81" t="s">
        <v>66</v>
      </c>
      <c r="C4" s="82"/>
      <c r="D4" s="82"/>
      <c r="E4" s="31" t="s">
        <v>69</v>
      </c>
      <c r="F4" s="98">
        <v>77</v>
      </c>
      <c r="G4" s="98"/>
      <c r="H4" s="99"/>
      <c r="I4" s="41"/>
    </row>
    <row r="5" spans="1:9" ht="19.5" customHeight="1">
      <c r="A5" s="25" t="s">
        <v>44</v>
      </c>
      <c r="B5" s="81" t="s">
        <v>80</v>
      </c>
      <c r="C5" s="82"/>
      <c r="D5" s="82"/>
      <c r="E5" s="31" t="s">
        <v>70</v>
      </c>
      <c r="F5" s="100"/>
      <c r="G5" s="101"/>
      <c r="H5" s="102"/>
      <c r="I5" s="41"/>
    </row>
    <row r="6" spans="1:9" ht="19.5" customHeight="1">
      <c r="A6" s="25" t="s">
        <v>42</v>
      </c>
      <c r="B6" s="81" t="s">
        <v>57</v>
      </c>
      <c r="C6" s="82"/>
      <c r="D6" s="82"/>
      <c r="E6" s="31" t="s">
        <v>71</v>
      </c>
      <c r="F6" s="98" t="s">
        <v>74</v>
      </c>
      <c r="G6" s="98"/>
      <c r="H6" s="99"/>
      <c r="I6" s="42"/>
    </row>
    <row r="7" spans="1:9" ht="19.5" customHeight="1" thickBot="1">
      <c r="A7" s="26" t="s">
        <v>45</v>
      </c>
      <c r="B7" s="83" t="s">
        <v>141</v>
      </c>
      <c r="C7" s="84"/>
      <c r="D7" s="84"/>
      <c r="E7" s="34"/>
      <c r="F7" s="79"/>
      <c r="G7" s="79"/>
      <c r="H7" s="80"/>
      <c r="I7" s="42"/>
    </row>
    <row r="8" spans="1:9" ht="19.5" customHeight="1" thickBot="1">
      <c r="A8" s="42"/>
      <c r="B8" s="42"/>
      <c r="C8" s="42"/>
      <c r="D8" s="42"/>
      <c r="E8" s="42"/>
      <c r="F8" s="42"/>
      <c r="G8" s="42"/>
      <c r="H8" s="42"/>
      <c r="I8" s="42"/>
    </row>
    <row r="9" spans="1:16" ht="19.5" customHeight="1" thickBot="1">
      <c r="A9" s="88" t="s">
        <v>48</v>
      </c>
      <c r="B9" s="89"/>
      <c r="C9" s="89"/>
      <c r="D9" s="89"/>
      <c r="E9" s="89"/>
      <c r="F9" s="89"/>
      <c r="G9" s="89"/>
      <c r="H9" s="90"/>
      <c r="I9" s="42"/>
      <c r="P9" t="s">
        <v>20</v>
      </c>
    </row>
    <row r="10" spans="1:16" ht="19.5" customHeight="1">
      <c r="A10" s="24" t="s">
        <v>15</v>
      </c>
      <c r="B10" s="91" t="s">
        <v>81</v>
      </c>
      <c r="C10" s="91"/>
      <c r="D10" s="91"/>
      <c r="E10" s="91"/>
      <c r="F10" s="91"/>
      <c r="G10" s="92"/>
      <c r="H10" s="93"/>
      <c r="I10" s="43"/>
      <c r="P10" t="s">
        <v>34</v>
      </c>
    </row>
    <row r="11" spans="1:16" ht="19.5" customHeight="1" thickBot="1">
      <c r="A11" s="26" t="s">
        <v>41</v>
      </c>
      <c r="B11" s="79" t="s">
        <v>82</v>
      </c>
      <c r="C11" s="79"/>
      <c r="D11" s="79"/>
      <c r="E11" s="79"/>
      <c r="F11" s="79"/>
      <c r="G11" s="83"/>
      <c r="H11" s="80"/>
      <c r="I11" s="42"/>
      <c r="P11" t="s">
        <v>36</v>
      </c>
    </row>
    <row r="12" spans="1:16" ht="19.5" customHeight="1">
      <c r="A12" s="27" t="s">
        <v>16</v>
      </c>
      <c r="B12" s="28" t="s">
        <v>17</v>
      </c>
      <c r="C12" s="28" t="s">
        <v>33</v>
      </c>
      <c r="D12" s="29" t="s">
        <v>3</v>
      </c>
      <c r="E12" s="29" t="s">
        <v>55</v>
      </c>
      <c r="F12" s="29" t="s">
        <v>18</v>
      </c>
      <c r="G12" s="44" t="s">
        <v>19</v>
      </c>
      <c r="H12" s="30" t="s">
        <v>4</v>
      </c>
      <c r="I12" s="42"/>
      <c r="P12" t="s">
        <v>37</v>
      </c>
    </row>
    <row r="13" spans="1:16" ht="19.5" customHeight="1">
      <c r="A13" s="25" t="s">
        <v>43</v>
      </c>
      <c r="B13" s="31" t="s">
        <v>86</v>
      </c>
      <c r="C13" s="31" t="s">
        <v>87</v>
      </c>
      <c r="D13" s="31">
        <v>3</v>
      </c>
      <c r="E13" s="50" t="s">
        <v>72</v>
      </c>
      <c r="F13" s="31" t="s">
        <v>53</v>
      </c>
      <c r="G13" s="45" t="s">
        <v>25</v>
      </c>
      <c r="H13" s="32"/>
      <c r="I13" s="42"/>
      <c r="P13" t="s">
        <v>38</v>
      </c>
    </row>
    <row r="14" spans="1:16" ht="19.5" customHeight="1">
      <c r="A14" s="25" t="s">
        <v>21</v>
      </c>
      <c r="B14" s="31" t="s">
        <v>109</v>
      </c>
      <c r="C14" s="31" t="s">
        <v>88</v>
      </c>
      <c r="D14" s="31">
        <v>3</v>
      </c>
      <c r="E14" s="50" t="s">
        <v>73</v>
      </c>
      <c r="F14" s="31" t="s">
        <v>53</v>
      </c>
      <c r="G14" s="45" t="s">
        <v>110</v>
      </c>
      <c r="H14" s="32"/>
      <c r="I14" s="42"/>
      <c r="P14" t="s">
        <v>35</v>
      </c>
    </row>
    <row r="15" spans="1:16" ht="19.5" customHeight="1">
      <c r="A15" s="25" t="s">
        <v>22</v>
      </c>
      <c r="B15" s="31" t="s">
        <v>108</v>
      </c>
      <c r="C15" s="31" t="s">
        <v>89</v>
      </c>
      <c r="D15" s="31">
        <v>3</v>
      </c>
      <c r="E15" s="50"/>
      <c r="F15" s="31" t="s">
        <v>53</v>
      </c>
      <c r="G15" s="45" t="s">
        <v>111</v>
      </c>
      <c r="H15" s="32"/>
      <c r="I15" s="42"/>
      <c r="P15" t="s">
        <v>32</v>
      </c>
    </row>
    <row r="16" spans="1:16" ht="19.5" customHeight="1">
      <c r="A16" s="25" t="s">
        <v>24</v>
      </c>
      <c r="B16" s="31" t="s">
        <v>107</v>
      </c>
      <c r="C16" s="33" t="s">
        <v>90</v>
      </c>
      <c r="D16" s="33">
        <v>3</v>
      </c>
      <c r="E16" s="50"/>
      <c r="F16" s="31" t="s">
        <v>53</v>
      </c>
      <c r="G16" s="45" t="s">
        <v>112</v>
      </c>
      <c r="H16" s="32"/>
      <c r="I16" s="42"/>
      <c r="P16" t="s">
        <v>39</v>
      </c>
    </row>
    <row r="17" spans="1:16" ht="19.5" customHeight="1">
      <c r="A17" s="25" t="s">
        <v>26</v>
      </c>
      <c r="B17" s="31" t="s">
        <v>106</v>
      </c>
      <c r="C17" s="31" t="s">
        <v>91</v>
      </c>
      <c r="D17" s="31">
        <v>3</v>
      </c>
      <c r="E17" s="50"/>
      <c r="F17" s="31" t="s">
        <v>53</v>
      </c>
      <c r="G17" s="45" t="s">
        <v>23</v>
      </c>
      <c r="H17" s="32"/>
      <c r="I17" s="42"/>
      <c r="P17" t="s">
        <v>40</v>
      </c>
    </row>
    <row r="18" spans="1:9" ht="19.5" customHeight="1">
      <c r="A18" s="25" t="s">
        <v>27</v>
      </c>
      <c r="B18" s="31" t="s">
        <v>105</v>
      </c>
      <c r="C18" s="31" t="s">
        <v>92</v>
      </c>
      <c r="D18" s="31">
        <v>3</v>
      </c>
      <c r="E18" s="50"/>
      <c r="F18" s="31" t="s">
        <v>53</v>
      </c>
      <c r="G18" s="45" t="s">
        <v>23</v>
      </c>
      <c r="H18" s="32"/>
      <c r="I18" s="42"/>
    </row>
    <row r="19" spans="1:9" ht="19.5" customHeight="1" thickBot="1">
      <c r="A19" s="38" t="s">
        <v>28</v>
      </c>
      <c r="B19" s="39" t="s">
        <v>104</v>
      </c>
      <c r="C19" s="39" t="s">
        <v>93</v>
      </c>
      <c r="D19" s="39">
        <v>3</v>
      </c>
      <c r="E19" s="53"/>
      <c r="F19" s="39" t="s">
        <v>53</v>
      </c>
      <c r="G19" s="39" t="s">
        <v>113</v>
      </c>
      <c r="H19" s="40"/>
      <c r="I19" s="42"/>
    </row>
    <row r="20" spans="1:9" ht="19.5" customHeight="1" thickTop="1">
      <c r="A20" s="36" t="s">
        <v>29</v>
      </c>
      <c r="B20" s="33" t="s">
        <v>103</v>
      </c>
      <c r="C20" s="33" t="s">
        <v>94</v>
      </c>
      <c r="D20" s="33">
        <v>3</v>
      </c>
      <c r="E20" s="52"/>
      <c r="F20" s="33"/>
      <c r="G20" s="46" t="s">
        <v>113</v>
      </c>
      <c r="H20" s="37"/>
      <c r="I20" s="42"/>
    </row>
    <row r="21" spans="1:9" ht="19.5" customHeight="1">
      <c r="A21" s="25" t="s">
        <v>30</v>
      </c>
      <c r="B21" s="33" t="s">
        <v>102</v>
      </c>
      <c r="C21" s="33" t="s">
        <v>95</v>
      </c>
      <c r="D21" s="33">
        <v>3</v>
      </c>
      <c r="E21" s="52"/>
      <c r="F21" s="31"/>
      <c r="G21" s="46" t="s">
        <v>114</v>
      </c>
      <c r="H21" s="37"/>
      <c r="I21" s="42"/>
    </row>
    <row r="22" spans="1:9" ht="19.5" customHeight="1">
      <c r="A22" s="36" t="s">
        <v>31</v>
      </c>
      <c r="B22" s="33" t="s">
        <v>101</v>
      </c>
      <c r="C22" s="33" t="s">
        <v>96</v>
      </c>
      <c r="D22" s="33">
        <v>2</v>
      </c>
      <c r="E22" s="52"/>
      <c r="F22" s="31"/>
      <c r="G22" s="46" t="s">
        <v>114</v>
      </c>
      <c r="H22" s="37"/>
      <c r="I22" s="42"/>
    </row>
    <row r="23" spans="1:9" ht="19.5" customHeight="1">
      <c r="A23" s="25" t="s">
        <v>50</v>
      </c>
      <c r="B23" s="31" t="s">
        <v>100</v>
      </c>
      <c r="C23" s="31" t="s">
        <v>97</v>
      </c>
      <c r="D23" s="31">
        <v>2</v>
      </c>
      <c r="E23" s="51"/>
      <c r="F23" s="31"/>
      <c r="G23" s="46" t="s">
        <v>115</v>
      </c>
      <c r="H23" s="32"/>
      <c r="I23" s="42"/>
    </row>
    <row r="24" spans="1:9" ht="19.5" customHeight="1" thickBot="1">
      <c r="A24" s="26" t="s">
        <v>51</v>
      </c>
      <c r="B24" s="34" t="s">
        <v>99</v>
      </c>
      <c r="C24" s="34" t="s">
        <v>98</v>
      </c>
      <c r="D24" s="34">
        <v>2</v>
      </c>
      <c r="E24" s="54"/>
      <c r="F24" s="34"/>
      <c r="G24" s="47" t="s">
        <v>115</v>
      </c>
      <c r="H24" s="35"/>
      <c r="I24" s="42"/>
    </row>
    <row r="27" spans="10:14" ht="13.5">
      <c r="J27" s="73" t="str">
        <f>+B10</f>
        <v>高杉　晋作</v>
      </c>
      <c r="K27" s="74"/>
      <c r="L27" s="74"/>
      <c r="M27" s="74"/>
      <c r="N27" s="75"/>
    </row>
    <row r="28" spans="10:14" ht="13.5">
      <c r="J28" s="76" t="str">
        <f>+B11</f>
        <v>楫取　美和子</v>
      </c>
      <c r="K28" s="77"/>
      <c r="L28" s="77"/>
      <c r="M28" s="77"/>
      <c r="N28" s="78"/>
    </row>
    <row r="29" spans="10:14" ht="13.5">
      <c r="J29" s="76" t="str">
        <f>+B11</f>
        <v>楫取　美和子</v>
      </c>
      <c r="K29" s="77"/>
      <c r="L29" s="77"/>
      <c r="M29" s="77"/>
      <c r="N29" s="78"/>
    </row>
    <row r="30" spans="10:14" ht="13.5">
      <c r="J30" s="66" t="str">
        <f>+B13</f>
        <v>亜</v>
      </c>
      <c r="K30" t="str">
        <f>+C13</f>
        <v>あ</v>
      </c>
      <c r="L30">
        <f>+D13</f>
        <v>3</v>
      </c>
      <c r="M30" t="str">
        <f>+F13</f>
        <v>○</v>
      </c>
      <c r="N30" s="67" t="str">
        <f>+G13</f>
        <v>S1</v>
      </c>
    </row>
    <row r="31" spans="10:14" ht="13.5">
      <c r="J31" s="66" t="str">
        <f aca="true" t="shared" si="0" ref="J31:J40">+B14</f>
        <v>井</v>
      </c>
      <c r="K31" t="str">
        <f aca="true" t="shared" si="1" ref="K31:K41">+C14</f>
        <v>い</v>
      </c>
      <c r="L31">
        <f aca="true" t="shared" si="2" ref="L31:L41">+D14</f>
        <v>3</v>
      </c>
      <c r="M31" t="str">
        <f aca="true" t="shared" si="3" ref="M31:M41">+F14</f>
        <v>○</v>
      </c>
      <c r="N31" s="67" t="str">
        <f aca="true" t="shared" si="4" ref="N31:N41">+G14</f>
        <v>S2</v>
      </c>
    </row>
    <row r="32" spans="10:14" ht="13.5">
      <c r="J32" s="66" t="str">
        <f t="shared" si="0"/>
        <v>雨</v>
      </c>
      <c r="K32" t="str">
        <f t="shared" si="1"/>
        <v>う</v>
      </c>
      <c r="L32">
        <f t="shared" si="2"/>
        <v>3</v>
      </c>
      <c r="M32" t="str">
        <f t="shared" si="3"/>
        <v>○</v>
      </c>
      <c r="N32" s="67" t="str">
        <f t="shared" si="4"/>
        <v>S3</v>
      </c>
    </row>
    <row r="33" spans="10:14" ht="13.5">
      <c r="J33" s="66" t="str">
        <f t="shared" si="0"/>
        <v>絵</v>
      </c>
      <c r="K33" t="str">
        <f t="shared" si="1"/>
        <v>え</v>
      </c>
      <c r="L33">
        <f t="shared" si="2"/>
        <v>3</v>
      </c>
      <c r="M33" t="str">
        <f t="shared" si="3"/>
        <v>○</v>
      </c>
      <c r="N33" s="67" t="str">
        <f t="shared" si="4"/>
        <v>S4</v>
      </c>
    </row>
    <row r="34" spans="10:14" ht="13.5">
      <c r="J34" s="66" t="str">
        <f t="shared" si="0"/>
        <v>雄</v>
      </c>
      <c r="K34" t="str">
        <f t="shared" si="1"/>
        <v>お</v>
      </c>
      <c r="L34">
        <f t="shared" si="2"/>
        <v>3</v>
      </c>
      <c r="M34" t="str">
        <f t="shared" si="3"/>
        <v>○</v>
      </c>
      <c r="N34" s="67" t="str">
        <f t="shared" si="4"/>
        <v>D1</v>
      </c>
    </row>
    <row r="35" spans="10:14" ht="13.5">
      <c r="J35" s="66" t="str">
        <f t="shared" si="0"/>
        <v>火</v>
      </c>
      <c r="K35" t="str">
        <f t="shared" si="1"/>
        <v>か</v>
      </c>
      <c r="L35">
        <f t="shared" si="2"/>
        <v>3</v>
      </c>
      <c r="M35" t="str">
        <f t="shared" si="3"/>
        <v>○</v>
      </c>
      <c r="N35" s="67" t="str">
        <f t="shared" si="4"/>
        <v>D1</v>
      </c>
    </row>
    <row r="36" spans="10:14" ht="13.5">
      <c r="J36" s="66" t="str">
        <f t="shared" si="0"/>
        <v>木</v>
      </c>
      <c r="K36" t="str">
        <f t="shared" si="1"/>
        <v>き</v>
      </c>
      <c r="L36">
        <f t="shared" si="2"/>
        <v>3</v>
      </c>
      <c r="M36" t="str">
        <f t="shared" si="3"/>
        <v>○</v>
      </c>
      <c r="N36" s="67" t="str">
        <f t="shared" si="4"/>
        <v>D2</v>
      </c>
    </row>
    <row r="37" spans="10:14" ht="13.5">
      <c r="J37" s="66" t="str">
        <f t="shared" si="0"/>
        <v>区</v>
      </c>
      <c r="K37" t="str">
        <f t="shared" si="1"/>
        <v>く</v>
      </c>
      <c r="L37">
        <f t="shared" si="2"/>
        <v>3</v>
      </c>
      <c r="M37">
        <f t="shared" si="3"/>
        <v>0</v>
      </c>
      <c r="N37" s="67" t="str">
        <f t="shared" si="4"/>
        <v>D2</v>
      </c>
    </row>
    <row r="38" spans="10:14" ht="13.5">
      <c r="J38" s="66" t="str">
        <f t="shared" si="0"/>
        <v>毛</v>
      </c>
      <c r="K38" t="str">
        <f t="shared" si="1"/>
        <v>け</v>
      </c>
      <c r="L38">
        <f t="shared" si="2"/>
        <v>3</v>
      </c>
      <c r="M38">
        <f t="shared" si="3"/>
        <v>0</v>
      </c>
      <c r="N38" s="67" t="str">
        <f t="shared" si="4"/>
        <v>D3</v>
      </c>
    </row>
    <row r="39" spans="10:14" ht="13.5">
      <c r="J39" s="66" t="str">
        <f>+B22</f>
        <v>子</v>
      </c>
      <c r="K39" t="str">
        <f t="shared" si="1"/>
        <v>こ</v>
      </c>
      <c r="L39">
        <f t="shared" si="2"/>
        <v>2</v>
      </c>
      <c r="M39">
        <f t="shared" si="3"/>
        <v>0</v>
      </c>
      <c r="N39" s="67" t="str">
        <f t="shared" si="4"/>
        <v>D3</v>
      </c>
    </row>
    <row r="40" spans="10:14" ht="13.5">
      <c r="J40" s="66" t="str">
        <f t="shared" si="0"/>
        <v>差</v>
      </c>
      <c r="K40" t="str">
        <f t="shared" si="1"/>
        <v>さ</v>
      </c>
      <c r="L40">
        <f t="shared" si="2"/>
        <v>2</v>
      </c>
      <c r="M40">
        <f t="shared" si="3"/>
        <v>0</v>
      </c>
      <c r="N40" s="67" t="str">
        <f t="shared" si="4"/>
        <v>D4</v>
      </c>
    </row>
    <row r="41" spans="10:14" ht="13.5">
      <c r="J41" s="68" t="str">
        <f>+B24</f>
        <v>市</v>
      </c>
      <c r="K41" s="69" t="str">
        <f t="shared" si="1"/>
        <v>し</v>
      </c>
      <c r="L41" s="69">
        <f t="shared" si="2"/>
        <v>2</v>
      </c>
      <c r="M41" s="69">
        <f t="shared" si="3"/>
        <v>0</v>
      </c>
      <c r="N41" s="70" t="str">
        <f t="shared" si="4"/>
        <v>D4</v>
      </c>
    </row>
  </sheetData>
  <sheetProtection/>
  <mergeCells count="19">
    <mergeCell ref="A1:H1"/>
    <mergeCell ref="A9:H9"/>
    <mergeCell ref="B10:H10"/>
    <mergeCell ref="B11:H11"/>
    <mergeCell ref="B2:D2"/>
    <mergeCell ref="F2:H2"/>
    <mergeCell ref="F3:H3"/>
    <mergeCell ref="F4:H4"/>
    <mergeCell ref="F5:H5"/>
    <mergeCell ref="F6:H6"/>
    <mergeCell ref="J27:N27"/>
    <mergeCell ref="J28:N28"/>
    <mergeCell ref="J29:N29"/>
    <mergeCell ref="F7:H7"/>
    <mergeCell ref="B3:D3"/>
    <mergeCell ref="B4:D4"/>
    <mergeCell ref="B5:D5"/>
    <mergeCell ref="B6:D6"/>
    <mergeCell ref="B7:D7"/>
  </mergeCells>
  <dataValidations count="2">
    <dataValidation type="list" allowBlank="1" showInputMessage="1" showErrorMessage="1" sqref="G13:G24">
      <formula1>$P$10:$P$17</formula1>
    </dataValidation>
    <dataValidation type="list" allowBlank="1" showInputMessage="1" showErrorMessage="1" sqref="F13:F24">
      <formula1>$P$8:$P$9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tabSelected="1" view="pageBreakPreview" zoomScaleNormal="66" zoomScaleSheetLayoutView="100" zoomScalePageLayoutView="0" workbookViewId="0" topLeftCell="A1">
      <selection activeCell="F2" sqref="F2"/>
    </sheetView>
  </sheetViews>
  <sheetFormatPr defaultColWidth="9.00390625" defaultRowHeight="13.5"/>
  <cols>
    <col min="1" max="1" width="9.125" style="1" customWidth="1"/>
    <col min="2" max="2" width="18.75390625" style="1" customWidth="1"/>
    <col min="3" max="3" width="6.25390625" style="1" customWidth="1"/>
    <col min="4" max="4" width="11.25390625" style="1" customWidth="1"/>
    <col min="5" max="5" width="2.75390625" style="1" customWidth="1"/>
    <col min="6" max="6" width="10.25390625" style="1" customWidth="1"/>
    <col min="7" max="7" width="18.75390625" style="1" customWidth="1"/>
    <col min="8" max="8" width="6.375" style="1" customWidth="1"/>
    <col min="9" max="9" width="11.25390625" style="1" customWidth="1"/>
    <col min="10" max="10" width="9.125" style="1" customWidth="1"/>
    <col min="11" max="16384" width="9.00390625" style="1" customWidth="1"/>
  </cols>
  <sheetData>
    <row r="1" spans="1:10" ht="38.25" customHeight="1">
      <c r="A1" s="103" t="str">
        <f>"　　令和３年度　山口県体育大会＝中学校の部＝　
　　バドミントン　申込書　　　"&amp;" (　"&amp;'入力シート（男子）'!B3&amp;"　)"</f>
        <v>　　令和３年度　山口県体育大会＝中学校の部＝　
　　バドミントン　申込書　　　 (　男子　)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2" ht="27" customHeight="1">
      <c r="A2" s="55" t="s">
        <v>54</v>
      </c>
      <c r="B2" s="65" t="str">
        <f>"（　"&amp;'入力シート（男子）'!F3&amp;"　）"</f>
        <v>（　海峡　）</v>
      </c>
      <c r="C2" s="56" t="str">
        <f>"支部番号（　"&amp;'入力シート（男子）'!F4&amp;"　）"</f>
        <v>支部番号（　77　）</v>
      </c>
      <c r="D2" s="56"/>
      <c r="E2" s="56"/>
      <c r="F2" s="56"/>
      <c r="G2" s="56"/>
      <c r="H2" s="56"/>
      <c r="I2" s="56"/>
      <c r="J2" s="56"/>
      <c r="L2" s="1">
        <f>'入力シート（男子）'!F2</f>
        <v>0</v>
      </c>
    </row>
    <row r="3" spans="1:10" s="2" customFormat="1" ht="27" customHeight="1">
      <c r="A3" s="109" t="s">
        <v>0</v>
      </c>
      <c r="B3" s="113" t="str">
        <f>'入力シート（男子）'!B2</f>
        <v>下松市立山口中学校</v>
      </c>
      <c r="C3" s="114"/>
      <c r="D3" s="114"/>
      <c r="E3" s="115"/>
      <c r="F3" s="13" t="s">
        <v>1</v>
      </c>
      <c r="G3" s="105" t="str">
        <f>'入力シート（男子）'!B10</f>
        <v>高杉　晋作</v>
      </c>
      <c r="H3" s="106"/>
      <c r="I3" s="106"/>
      <c r="J3" s="106"/>
    </row>
    <row r="4" spans="1:10" s="2" customFormat="1" ht="27" customHeight="1">
      <c r="A4" s="109"/>
      <c r="B4" s="116" t="str">
        <f>'入力シート（男子）'!B6</f>
        <v>（○○○-○○○-○○○○）</v>
      </c>
      <c r="C4" s="117"/>
      <c r="D4" s="117"/>
      <c r="E4" s="118"/>
      <c r="F4" s="63" t="s">
        <v>12</v>
      </c>
      <c r="G4" s="110" t="str">
        <f>'入力シート（男子）'!B11</f>
        <v>楫取　美和子</v>
      </c>
      <c r="H4" s="111"/>
      <c r="I4" s="111"/>
      <c r="J4" s="112"/>
    </row>
    <row r="5" spans="1:10" s="2" customFormat="1" ht="22.5" customHeight="1">
      <c r="A5" s="107" t="str">
        <f>"《団体戦》支部順位"&amp;"（"&amp;LEFT('入力シート（男子）'!B4,1)&amp;"）"&amp;"位"</f>
        <v>《団体戦》支部順位（２）位</v>
      </c>
      <c r="B5" s="108"/>
      <c r="C5" s="108"/>
      <c r="D5" s="48"/>
      <c r="F5" s="107" t="s">
        <v>2</v>
      </c>
      <c r="G5" s="108"/>
      <c r="H5" s="108"/>
      <c r="I5" s="108"/>
      <c r="J5" s="108"/>
    </row>
    <row r="6" spans="1:17" s="2" customFormat="1" ht="28.5" customHeight="1">
      <c r="A6" s="3"/>
      <c r="B6" s="3" t="s">
        <v>11</v>
      </c>
      <c r="C6" s="3" t="s">
        <v>3</v>
      </c>
      <c r="D6" s="49" t="s">
        <v>55</v>
      </c>
      <c r="F6" s="3"/>
      <c r="G6" s="3" t="s">
        <v>11</v>
      </c>
      <c r="H6" s="3" t="s">
        <v>3</v>
      </c>
      <c r="I6" s="49" t="s">
        <v>55</v>
      </c>
      <c r="J6" s="3" t="s">
        <v>4</v>
      </c>
      <c r="L6" s="2" t="s">
        <v>20</v>
      </c>
      <c r="N6" s="2" t="s">
        <v>5</v>
      </c>
      <c r="Q6" s="2" t="s">
        <v>7</v>
      </c>
    </row>
    <row r="7" spans="1:18" s="2" customFormat="1" ht="28.5" customHeight="1">
      <c r="A7" s="5" t="s">
        <v>13</v>
      </c>
      <c r="B7" s="8" t="str">
        <f>IF(ISERROR(VLOOKUP(B8,'入力シート（男子）'!$B$13:$H$24,2,FALSE)),"",VLOOKUP(B8,'入力シート（男子）'!$B$13:$H$24,2,FALSE))</f>
        <v>あ</v>
      </c>
      <c r="C7" s="119">
        <f>IF(ISERROR(VLOOKUP(B8,'入力シート（男子）'!$B$13:$H$24,3,FALSE)),"",VLOOKUP(B8,'入力シート（男子）'!$B$13:$H$24,3,FALSE))</f>
        <v>3</v>
      </c>
      <c r="D7" s="119" t="str">
        <f>IF(ISERROR(VLOOKUP(B8,'入力シート（男子）'!$B$13:$H$24,4,FALSE)),"",VLOOKUP(B8,'入力シート（男子）'!$B$13:$H$24,4,FALSE))</f>
        <v>１位</v>
      </c>
      <c r="F7" s="5" t="s">
        <v>5</v>
      </c>
      <c r="G7" s="8" t="str">
        <f>IF(ISERROR(VLOOKUP(G8,'入力シート（男子）'!$B$13:$H$24,2,FALSE)),"",VLOOKUP(G8,'入力シート（男子）'!$B$13:$H$24,2,FALSE))</f>
        <v>あ</v>
      </c>
      <c r="H7" s="119">
        <f>IF(ISERROR(VLOOKUP(G8,'入力シート（男子）'!$B$13:$H$24,3,FALSE)),"",VLOOKUP(G8,'入力シート（男子）'!$B$13:$H$24,3,FALSE))</f>
        <v>3</v>
      </c>
      <c r="I7" s="125" t="str">
        <f>IF(ISERROR(VLOOKUP(G8,'入力シート（男子）'!$B$13:$H$24,4,FALSE)),"",VLOOKUP(G8,'入力シート（男子）'!$B$13:$H$24,4,FALSE))</f>
        <v>１位</v>
      </c>
      <c r="J7" s="121">
        <f>IF(ISERROR(VLOOKUP(G8,'入力シート（男子）'!$B$13:$H$24,7,FALSE)),"",VLOOKUP(G8,'入力シート（男子）'!$B$13:$H$24,7,FALSE))</f>
        <v>0</v>
      </c>
      <c r="L7" s="2" t="s">
        <v>34</v>
      </c>
      <c r="N7" s="2" t="str">
        <f>+G8</f>
        <v>亜</v>
      </c>
      <c r="O7" s="2" t="str">
        <f>+G7</f>
        <v>あ</v>
      </c>
      <c r="Q7" s="2" t="str">
        <f>G18</f>
        <v>雄</v>
      </c>
      <c r="R7" s="2" t="str">
        <f>G17</f>
        <v>お</v>
      </c>
    </row>
    <row r="8" spans="1:18" s="2" customFormat="1" ht="28.5" customHeight="1">
      <c r="A8" s="6">
        <v>1</v>
      </c>
      <c r="B8" s="16" t="str">
        <f>INDEX('入力シート（男子）'!$B:$B,SMALL(INDEX(('入力シート（男子）'!$F$13:$F$103&lt;&gt;L$6)*1000+ROW('入力シート（男子）'!$F$13:$F$103),),ROW(B1)))&amp;""</f>
        <v>亜</v>
      </c>
      <c r="C8" s="120"/>
      <c r="D8" s="120"/>
      <c r="F8" s="6">
        <v>1</v>
      </c>
      <c r="G8" s="16" t="str">
        <f>INDEX('入力シート（男子）'!$B:$B,SMALL(INDEX(('入力シート（男子）'!$G$13:$G$24&lt;&gt;L$7)*1000+ROW('入力シート（男子）'!$G$13:$G$24),),ROW(B1)))&amp;""</f>
        <v>亜</v>
      </c>
      <c r="H8" s="120"/>
      <c r="I8" s="126"/>
      <c r="J8" s="122"/>
      <c r="L8" s="2" t="s">
        <v>36</v>
      </c>
      <c r="N8" s="2" t="str">
        <f>G10</f>
        <v>井</v>
      </c>
      <c r="O8" s="2" t="str">
        <f>G9</f>
        <v>い</v>
      </c>
      <c r="Q8" s="2" t="str">
        <f>G20</f>
        <v>火</v>
      </c>
      <c r="R8" s="2" t="str">
        <f>G19</f>
        <v>か</v>
      </c>
    </row>
    <row r="9" spans="1:18" s="2" customFormat="1" ht="28.5" customHeight="1">
      <c r="A9" s="5" t="s">
        <v>14</v>
      </c>
      <c r="B9" s="8" t="str">
        <f>IF(ISERROR(VLOOKUP(B10,'入力シート（男子）'!$B$13:$H$24,2,FALSE)),"",VLOOKUP(B10,'入力シート（男子）'!$B$13:$H$24,2,FALSE))</f>
        <v>い</v>
      </c>
      <c r="C9" s="119">
        <f>IF(ISERROR(VLOOKUP(B10,'入力シート（男子）'!$B$13:$H$24,3,FALSE)),"",VLOOKUP(B10,'入力シート（男子）'!$B$13:$H$24,3,FALSE))</f>
        <v>3</v>
      </c>
      <c r="D9" s="119" t="str">
        <f>IF(ISERROR(VLOOKUP(B10,'入力シート（男子）'!$B$13:$H$24,4,FALSE)),"",VLOOKUP(B10,'入力シート（男子）'!$B$13:$H$24,4,FALSE))</f>
        <v>２位</v>
      </c>
      <c r="F9" s="5" t="s">
        <v>5</v>
      </c>
      <c r="G9" s="8" t="str">
        <f>IF(ISERROR(VLOOKUP(G10,'入力シート（男子）'!$B$13:$H$24,2,FALSE)),"",VLOOKUP(G10,'入力シート（男子）'!$B$13:$H$24,2,FALSE))</f>
        <v>い</v>
      </c>
      <c r="H9" s="119">
        <f>IF(ISERROR(VLOOKUP(G10,'入力シート（男子）'!$B$13:$H$24,3,FALSE)),"",VLOOKUP(G10,'入力シート（男子）'!$B$13:$H$24,3,FALSE))</f>
        <v>3</v>
      </c>
      <c r="I9" s="125" t="str">
        <f>IF(ISERROR(VLOOKUP(G10,'入力シート（男子）'!$B$13:$H$24,4,FALSE)),"",VLOOKUP(G10,'入力シート（男子）'!$B$13:$H$24,4,FALSE))</f>
        <v>２位</v>
      </c>
      <c r="J9" s="121">
        <f>IF(ISERROR(VLOOKUP(G10,'入力シート（男子）'!$B$13:$H$24,7,FALSE)),"",VLOOKUP(G10,'入力シート（男子）'!$B$13:$H$24,7,FALSE))</f>
        <v>0</v>
      </c>
      <c r="L9" s="2" t="s">
        <v>37</v>
      </c>
      <c r="N9" s="2" t="str">
        <f>G12</f>
        <v>雨</v>
      </c>
      <c r="O9" s="2" t="str">
        <f>G11</f>
        <v>う</v>
      </c>
      <c r="Q9" s="2" t="str">
        <f>G22</f>
        <v>木</v>
      </c>
      <c r="R9" s="2" t="str">
        <f>G21</f>
        <v>き</v>
      </c>
    </row>
    <row r="10" spans="1:18" s="2" customFormat="1" ht="28.5" customHeight="1" thickBot="1">
      <c r="A10" s="6">
        <v>2</v>
      </c>
      <c r="B10" s="16" t="str">
        <f>INDEX('入力シート（男子）'!$B:$B,SMALL(INDEX(('入力シート（男子）'!$F$13:$F$103&lt;&gt;L$6)*1000+ROW('入力シート（男子）'!$F$13:$F$103),),ROW(B2)))&amp;""</f>
        <v>井</v>
      </c>
      <c r="C10" s="120"/>
      <c r="D10" s="120"/>
      <c r="F10" s="14">
        <v>2</v>
      </c>
      <c r="G10" s="17" t="str">
        <f>INDEX('入力シート（男子）'!$B:$B,SMALL(INDEX(('入力シート（男子）'!$G$13:$G$24&lt;&gt;L$8)*1000+ROW('入力シート（男子）'!$G$13:$G$24),),ROW(B1)))&amp;""</f>
        <v>井</v>
      </c>
      <c r="H10" s="123"/>
      <c r="I10" s="127"/>
      <c r="J10" s="124"/>
      <c r="L10" s="2" t="s">
        <v>38</v>
      </c>
      <c r="N10" s="2" t="str">
        <f>G14</f>
        <v>絵</v>
      </c>
      <c r="O10" s="2" t="str">
        <f>G13</f>
        <v>え</v>
      </c>
      <c r="Q10" s="2" t="str">
        <f>G24</f>
        <v>区</v>
      </c>
      <c r="R10" s="2" t="str">
        <f>G23</f>
        <v>く</v>
      </c>
    </row>
    <row r="11" spans="1:18" s="2" customFormat="1" ht="28.5" customHeight="1" thickTop="1">
      <c r="A11" s="5" t="s">
        <v>14</v>
      </c>
      <c r="B11" s="8" t="str">
        <f>IF(ISERROR(VLOOKUP(B12,'入力シート（男子）'!$B$13:$H$24,2,FALSE)),"",VLOOKUP(B12,'入力シート（男子）'!$B$13:$H$24,2,FALSE))</f>
        <v>う</v>
      </c>
      <c r="C11" s="119">
        <f>IF(ISERROR(VLOOKUP(B12,'入力シート（男子）'!$B$13:$H$24,3,FALSE)),"",VLOOKUP(B12,'入力シート（男子）'!$B$13:$H$24,3,FALSE))</f>
        <v>3</v>
      </c>
      <c r="D11" s="119">
        <f>IF(ISERROR(VLOOKUP(B12,'入力シート（男子）'!$B$13:$H$24,4,FALSE)),"",VLOOKUP(B12,'入力シート（男子）'!$B$13:$H$24,4,FALSE))</f>
        <v>0</v>
      </c>
      <c r="F11" s="11" t="s">
        <v>5</v>
      </c>
      <c r="G11" s="9" t="str">
        <f>IF(ISERROR(VLOOKUP(G12,'入力シート（男子）'!$B$13:$H$24,2,FALSE)),"",VLOOKUP(G12,'入力シート（男子）'!$B$13:$H$24,2,FALSE))</f>
        <v>う</v>
      </c>
      <c r="H11" s="128">
        <f>IF(ISERROR(VLOOKUP(G12,'入力シート（男子）'!$B$13:$H$24,3,FALSE)),"",VLOOKUP(G12,'入力シート（男子）'!$B$13:$H$24,3,FALSE))</f>
        <v>3</v>
      </c>
      <c r="I11" s="130">
        <f>IF(ISERROR(VLOOKUP(G12,'入力シート（男子）'!$B$13:$H$24,4,FALSE)),"",VLOOKUP(G12,'入力シート（男子）'!$B$13:$H$24,4,FALSE))</f>
        <v>0</v>
      </c>
      <c r="J11" s="129">
        <f>IF(ISERROR(VLOOKUP(G12,'入力シート（男子）'!$B$13:$H$24,7,FALSE)),"",VLOOKUP(G12,'入力シート（男子）'!$B$13:$H$24,7,FALSE))</f>
        <v>0</v>
      </c>
      <c r="L11" s="2" t="s">
        <v>35</v>
      </c>
      <c r="Q11" s="2" t="str">
        <f>G26</f>
        <v>毛</v>
      </c>
      <c r="R11" s="2" t="str">
        <f>G25</f>
        <v>け</v>
      </c>
    </row>
    <row r="12" spans="1:18" s="2" customFormat="1" ht="28.5" customHeight="1">
      <c r="A12" s="6">
        <v>3</v>
      </c>
      <c r="B12" s="16" t="str">
        <f>INDEX('入力シート（男子）'!$B:$B,SMALL(INDEX(('入力シート（男子）'!$F$13:$F$103&lt;&gt;L$6)*1000+ROW('入力シート（男子）'!$F$13:$F$103),),ROW(B3)))&amp;""</f>
        <v>雨</v>
      </c>
      <c r="C12" s="120"/>
      <c r="D12" s="120"/>
      <c r="F12" s="6">
        <v>3</v>
      </c>
      <c r="G12" s="16" t="str">
        <f>INDEX('入力シート（男子）'!$B:$B,SMALL(INDEX(('入力シート（男子）'!$G$13:$G$24&lt;&gt;L$9)*1000+ROW('入力シート（男子）'!$G$13:$G$24),),ROW(B1)))&amp;""</f>
        <v>雨</v>
      </c>
      <c r="H12" s="120"/>
      <c r="I12" s="126"/>
      <c r="J12" s="122"/>
      <c r="L12" s="2" t="s">
        <v>32</v>
      </c>
      <c r="Q12" s="2" t="str">
        <f>G28</f>
        <v>子</v>
      </c>
      <c r="R12" s="2" t="str">
        <f>G27</f>
        <v>こ</v>
      </c>
    </row>
    <row r="13" spans="1:18" s="2" customFormat="1" ht="28.5" customHeight="1">
      <c r="A13" s="5" t="s">
        <v>14</v>
      </c>
      <c r="B13" s="8" t="str">
        <f>IF(ISERROR(VLOOKUP(B14,'入力シート（男子）'!$B$13:$H$24,2,FALSE)),"",VLOOKUP(B14,'入力シート（男子）'!$B$13:$H$24,2,FALSE))</f>
        <v>え</v>
      </c>
      <c r="C13" s="119">
        <f>IF(ISERROR(VLOOKUP(B14,'入力シート（男子）'!$B$13:$H$24,3,FALSE)),"",VLOOKUP(B14,'入力シート（男子）'!$B$13:$H$24,3,FALSE))</f>
        <v>3</v>
      </c>
      <c r="D13" s="119">
        <f>IF(ISERROR(VLOOKUP(B14,'入力シート（男子）'!$B$13:$H$24,4,FALSE)),"",VLOOKUP(B14,'入力シート（男子）'!$B$13:$H$24,4,FALSE))</f>
        <v>0</v>
      </c>
      <c r="F13" s="5" t="s">
        <v>5</v>
      </c>
      <c r="G13" s="8" t="str">
        <f>IF(ISERROR(VLOOKUP(G14,'入力シート（男子）'!$B$13:$H$24,2,FALSE)),"",VLOOKUP(G14,'入力シート（男子）'!$B$13:$H$24,2,FALSE))</f>
        <v>え</v>
      </c>
      <c r="H13" s="119">
        <f>IF(ISERROR(VLOOKUP(G14,'入力シート（男子）'!$B$13:$H$24,3,FALSE)),"",VLOOKUP(G14,'入力シート（男子）'!$B$13:$H$24,3,FALSE))</f>
        <v>3</v>
      </c>
      <c r="I13" s="125">
        <f>IF(ISERROR(VLOOKUP(G14,'入力シート（男子）'!$B$13:$H$24,4,FALSE)),"",VLOOKUP(G14,'入力シート（男子）'!$B$13:$H$24,4,FALSE))</f>
        <v>0</v>
      </c>
      <c r="J13" s="121">
        <f>IF(ISERROR(VLOOKUP(G14,'入力シート（男子）'!$B$13:$H$24,7,FALSE)),"",VLOOKUP(G14,'入力シート（男子）'!$B$13:$H$24,7,FALSE))</f>
        <v>0</v>
      </c>
      <c r="L13" s="2" t="s">
        <v>39</v>
      </c>
      <c r="Q13" s="2" t="str">
        <f>G30</f>
        <v>差</v>
      </c>
      <c r="R13" s="2" t="str">
        <f>G29</f>
        <v>さ</v>
      </c>
    </row>
    <row r="14" spans="1:18" s="2" customFormat="1" ht="28.5" customHeight="1">
      <c r="A14" s="6">
        <v>4</v>
      </c>
      <c r="B14" s="16" t="str">
        <f>INDEX('入力シート（男子）'!$B:$B,SMALL(INDEX(('入力シート（男子）'!$F$13:$F$103&lt;&gt;L$6)*1000+ROW('入力シート（男子）'!$F$13:$F$103),),ROW(B4)))&amp;""</f>
        <v>絵</v>
      </c>
      <c r="C14" s="120"/>
      <c r="D14" s="120"/>
      <c r="F14" s="6">
        <v>4</v>
      </c>
      <c r="G14" s="16" t="str">
        <f>INDEX('入力シート（男子）'!$B:$B,SMALL(INDEX(('入力シート（男子）'!$G$13:$G$24&lt;&gt;L$10)*1000+ROW('入力シート（男子）'!$G$13:$G$24),),ROW(B1)))&amp;""</f>
        <v>絵</v>
      </c>
      <c r="H14" s="120"/>
      <c r="I14" s="126"/>
      <c r="J14" s="122"/>
      <c r="L14" s="2" t="s">
        <v>40</v>
      </c>
      <c r="Q14" s="2" t="str">
        <f>G32</f>
        <v>市</v>
      </c>
      <c r="R14" s="2" t="str">
        <f>G31</f>
        <v>し</v>
      </c>
    </row>
    <row r="15" spans="1:10" s="2" customFormat="1" ht="28.5" customHeight="1">
      <c r="A15" s="5" t="s">
        <v>14</v>
      </c>
      <c r="B15" s="8" t="str">
        <f>IF(ISERROR(VLOOKUP(B16,'入力シート（男子）'!$B$13:$H$24,2,FALSE)),"",VLOOKUP(B16,'入力シート（男子）'!$B$13:$H$24,2,FALSE))</f>
        <v>お</v>
      </c>
      <c r="C15" s="119">
        <f>IF(ISERROR(VLOOKUP(B16,'入力シート（男子）'!$B$13:$H$24,3,FALSE)),"",VLOOKUP(B16,'入力シート（男子）'!$B$13:$H$24,3,FALSE))</f>
        <v>3</v>
      </c>
      <c r="D15" s="119">
        <f>IF(ISERROR(VLOOKUP(B16,'入力シート（男子）'!$B$13:$H$24,4,FALSE)),"",VLOOKUP(B16,'入力シート（男子）'!$B$13:$H$24,4,FALSE))</f>
        <v>0</v>
      </c>
      <c r="F15" s="133" t="s">
        <v>6</v>
      </c>
      <c r="G15" s="133"/>
      <c r="H15" s="133"/>
      <c r="I15" s="133"/>
      <c r="J15" s="133"/>
    </row>
    <row r="16" spans="1:10" s="2" customFormat="1" ht="28.5" customHeight="1">
      <c r="A16" s="6">
        <v>5</v>
      </c>
      <c r="B16" s="16" t="str">
        <f>INDEX('入力シート（男子）'!$B:$B,SMALL(INDEX(('入力シート（男子）'!$F$13:$F$103&lt;&gt;L$6)*1000+ROW('入力シート（男子）'!$F$13:$F$103),),ROW(B5)))&amp;""</f>
        <v>雄</v>
      </c>
      <c r="C16" s="120"/>
      <c r="D16" s="120"/>
      <c r="F16" s="10"/>
      <c r="G16" s="3" t="s">
        <v>11</v>
      </c>
      <c r="H16" s="3" t="s">
        <v>3</v>
      </c>
      <c r="I16" s="49" t="s">
        <v>55</v>
      </c>
      <c r="J16" s="3" t="s">
        <v>4</v>
      </c>
    </row>
    <row r="17" spans="1:10" s="2" customFormat="1" ht="28.5" customHeight="1">
      <c r="A17" s="5" t="s">
        <v>14</v>
      </c>
      <c r="B17" s="8" t="str">
        <f>IF(ISERROR(VLOOKUP(B18,'入力シート（男子）'!$B$13:$H$24,2,FALSE)),"",VLOOKUP(B18,'入力シート（男子）'!$B$13:$H$24,2,FALSE))</f>
        <v>か</v>
      </c>
      <c r="C17" s="119">
        <f>IF(ISERROR(VLOOKUP(B18,'入力シート（男子）'!$B$13:$H$24,3,FALSE)),"",VLOOKUP(B18,'入力シート（男子）'!$B$13:$H$24,3,FALSE))</f>
        <v>3</v>
      </c>
      <c r="D17" s="119">
        <f>IF(ISERROR(VLOOKUP(B18,'入力シート（男子）'!$B$13:$H$24,4,FALSE)),"",VLOOKUP(B18,'入力シート（男子）'!$B$13:$H$24,4,FALSE))</f>
        <v>0</v>
      </c>
      <c r="F17" s="134" t="s">
        <v>7</v>
      </c>
      <c r="G17" s="8" t="str">
        <f>IF(ISERROR(VLOOKUP(G18,'入力シート（男子）'!$B$13:$H$24,2,FALSE)),"",VLOOKUP(G18,'入力シート（男子）'!$B$13:$H$24,2,FALSE))</f>
        <v>お</v>
      </c>
      <c r="H17" s="119">
        <f>IF(ISERROR(VLOOKUP(G18,'入力シート（男子）'!$B$13:$H$24,3,FALSE)),"",VLOOKUP(G18,'入力シート（男子）'!$B$13:$H$24,3,FALSE))</f>
        <v>3</v>
      </c>
      <c r="I17" s="125">
        <f>IF(ISERROR(VLOOKUP(G18,'入力シート（男子）'!$B$13:$H$24,4,FALSE)),"",VLOOKUP(G18,'入力シート（男子）'!$B$13:$H$24,4,FALSE))</f>
        <v>0</v>
      </c>
      <c r="J17" s="121">
        <f>IF(ISERROR(VLOOKUP(G18,'入力シート（男子）'!$B$13:$H$24,7,FALSE)),"",VLOOKUP(G18,'入力シート（男子）'!$B$13:$H$24,7,FALSE))</f>
        <v>0</v>
      </c>
    </row>
    <row r="18" spans="1:10" s="2" customFormat="1" ht="28.5" customHeight="1">
      <c r="A18" s="6">
        <v>6</v>
      </c>
      <c r="B18" s="16" t="str">
        <f>INDEX('入力シート（男子）'!$B:$B,SMALL(INDEX(('入力シート（男子）'!$F$13:$F$103&lt;&gt;L$6)*1000+ROW('入力シート（男子）'!$F$13:$F$103),),ROW(B6)))&amp;""</f>
        <v>火</v>
      </c>
      <c r="C18" s="120"/>
      <c r="D18" s="120"/>
      <c r="F18" s="131"/>
      <c r="G18" s="16" t="str">
        <f>INDEX('入力シート（男子）'!$B:$B,SMALL(INDEX(('入力シート（男子）'!$G$13:$G$24&lt;&gt;L$11)*1000+ROW('入力シート（男子）'!$G$13:$G$24),),ROW(B1)))&amp;""</f>
        <v>雄</v>
      </c>
      <c r="H18" s="120"/>
      <c r="I18" s="126"/>
      <c r="J18" s="122"/>
    </row>
    <row r="19" spans="1:10" s="2" customFormat="1" ht="28.5" customHeight="1">
      <c r="A19" s="5" t="s">
        <v>14</v>
      </c>
      <c r="B19" s="8" t="str">
        <f>IF(ISERROR(VLOOKUP(B20,'入力シート（男子）'!$B$13:$H$24,2,FALSE)),"",VLOOKUP(B20,'入力シート（男子）'!$B$13:$H$24,2,FALSE))</f>
        <v>き</v>
      </c>
      <c r="C19" s="119">
        <f>IF(ISERROR(VLOOKUP(B20,'入力シート（男子）'!$B$13:$H$24,3,FALSE)),"",VLOOKUP(B20,'入力シート（男子）'!$B$13:$H$24,3,FALSE))</f>
        <v>3</v>
      </c>
      <c r="D19" s="119">
        <f>IF(ISERROR(VLOOKUP(B20,'入力シート（男子）'!$B$13:$H$24,4,FALSE)),"",VLOOKUP(B20,'入力シート（男子）'!$B$13:$H$24,4,FALSE))</f>
        <v>0</v>
      </c>
      <c r="F19" s="131">
        <v>1</v>
      </c>
      <c r="G19" s="8" t="str">
        <f>IF(ISERROR(VLOOKUP(G20,'入力シート（男子）'!$B$13:$H$24,2,FALSE)),"",VLOOKUP(G20,'入力シート（男子）'!$B$13:$H$24,2,FALSE))</f>
        <v>か</v>
      </c>
      <c r="H19" s="119">
        <f>IF(ISERROR(VLOOKUP(G20,'入力シート（男子）'!$B$13:$H$24,3,FALSE)),"",VLOOKUP(G20,'入力シート（男子）'!$B$13:$H$24,3,FALSE))</f>
        <v>3</v>
      </c>
      <c r="I19" s="125">
        <f>IF(ISERROR(VLOOKUP(G20,'入力シート（男子）'!$B$13:$H$24,4,FALSE)),"",VLOOKUP(G20,'入力シート（男子）'!$B$13:$H$24,4,FALSE))</f>
        <v>0</v>
      </c>
      <c r="J19" s="121">
        <f>IF(ISERROR(VLOOKUP(G20,'入力シート（男子）'!$B$13:$H$24,7,FALSE)),"",VLOOKUP(G20,'入力シート（男子）'!$B$13:$H$24,7,FALSE))</f>
        <v>0</v>
      </c>
    </row>
    <row r="20" spans="1:10" s="2" customFormat="1" ht="28.5" customHeight="1">
      <c r="A20" s="6">
        <v>7</v>
      </c>
      <c r="B20" s="16" t="str">
        <f>INDEX('入力シート（男子）'!$B:$B,SMALL(INDEX(('入力シート（男子）'!$F$13:$F$103&lt;&gt;L$6)*1000+ROW('入力シート（男子）'!$F$13:$F$103),),ROW(B7)))&amp;""</f>
        <v>木</v>
      </c>
      <c r="C20" s="120"/>
      <c r="D20" s="120"/>
      <c r="F20" s="132"/>
      <c r="G20" s="16" t="str">
        <f>INDEX('入力シート（男子）'!$B:$B,SMALL(INDEX(('入力シート（男子）'!$G$13:$G$24&lt;&gt;L$11)*1000+ROW('入力シート（男子）'!$G$13:$G$24),),ROW(B2)))&amp;""</f>
        <v>火</v>
      </c>
      <c r="H20" s="120"/>
      <c r="I20" s="126"/>
      <c r="J20" s="122"/>
    </row>
    <row r="21" spans="1:10" s="2" customFormat="1" ht="28.5" customHeight="1">
      <c r="A21" s="136"/>
      <c r="B21" s="22"/>
      <c r="C21" s="138"/>
      <c r="D21" s="23"/>
      <c r="F21" s="134" t="s">
        <v>7</v>
      </c>
      <c r="G21" s="8" t="str">
        <f>IF(ISERROR(VLOOKUP(G22,'入力シート（男子）'!$B$13:$H$24,2,FALSE)),"",VLOOKUP(G22,'入力シート（男子）'!$B$13:$H$24,2,FALSE))</f>
        <v>き</v>
      </c>
      <c r="H21" s="119">
        <f>IF(ISERROR(VLOOKUP(G22,'入力シート（男子）'!$B$13:$H$24,3,FALSE)),"",VLOOKUP(G22,'入力シート（男子）'!$B$13:$H$24,3,FALSE))</f>
        <v>3</v>
      </c>
      <c r="I21" s="125">
        <f>IF(ISERROR(VLOOKUP(G22,'入力シート（男子）'!$B$13:$H$24,4,FALSE)),"",VLOOKUP(G22,'入力シート（男子）'!$B$13:$H$24,4,FALSE))</f>
        <v>0</v>
      </c>
      <c r="J21" s="121">
        <f>IF(ISERROR(VLOOKUP(G22,'入力シート（男子）'!$B$13:$H$24,7,FALSE)),"",VLOOKUP(G22,'入力シート（男子）'!$B$13:$H$24,7,FALSE))</f>
        <v>0</v>
      </c>
    </row>
    <row r="22" spans="1:10" s="2" customFormat="1" ht="28.5" customHeight="1">
      <c r="A22" s="137"/>
      <c r="B22" s="23"/>
      <c r="C22" s="139"/>
      <c r="D22" s="23"/>
      <c r="F22" s="131"/>
      <c r="G22" s="16" t="str">
        <f>INDEX('入力シート（男子）'!$B:$B,SMALL(INDEX(('入力シート（男子）'!$G$13:$G$24&lt;&gt;L$12)*1000+ROW('入力シート（男子）'!$G$13:$G$24),),ROW(B1)))&amp;""</f>
        <v>木</v>
      </c>
      <c r="H22" s="120"/>
      <c r="I22" s="126"/>
      <c r="J22" s="122"/>
    </row>
    <row r="23" spans="6:10" s="2" customFormat="1" ht="28.5" customHeight="1">
      <c r="F23" s="131">
        <v>2</v>
      </c>
      <c r="G23" s="8" t="str">
        <f>IF(ISERROR(VLOOKUP(G24,'入力シート（男子）'!$B$13:$H$24,2,FALSE)),"",VLOOKUP(G24,'入力シート（男子）'!$B$13:$H$24,2,FALSE))</f>
        <v>く</v>
      </c>
      <c r="H23" s="119">
        <f>IF(ISERROR(VLOOKUP(G24,'入力シート（男子）'!$B$13:$H$24,3,FALSE)),"",VLOOKUP(G24,'入力シート（男子）'!$B$13:$H$24,3,FALSE))</f>
        <v>3</v>
      </c>
      <c r="I23" s="125">
        <f>IF(ISERROR(VLOOKUP(G24,'入力シート（男子）'!$B$13:$H$24,4,FALSE)),"",VLOOKUP(G24,'入力シート（男子）'!$B$13:$H$24,4,FALSE))</f>
        <v>0</v>
      </c>
      <c r="J23" s="121">
        <f>IF(ISERROR(VLOOKUP(G24,'入力シート（男子）'!$B$13:$H$24,7,FALSE)),"",VLOOKUP(G24,'入力シート（男子）'!$B$13:$H$24,7,FALSE))</f>
        <v>0</v>
      </c>
    </row>
    <row r="24" spans="6:12" s="2" customFormat="1" ht="28.5" customHeight="1" thickBot="1">
      <c r="F24" s="135"/>
      <c r="G24" s="18" t="str">
        <f>INDEX('入力シート（男子）'!$B:$B,SMALL(INDEX(('入力シート（男子）'!$G$13:$G$24&lt;&gt;L$12)*1000+ROW('入力シート（男子）'!$G$13:$G$24),),ROW(B2)))&amp;""</f>
        <v>区</v>
      </c>
      <c r="H24" s="123"/>
      <c r="I24" s="127"/>
      <c r="J24" s="124"/>
      <c r="L24" s="20"/>
    </row>
    <row r="25" spans="1:10" s="2" customFormat="1" ht="28.5" customHeight="1" thickTop="1">
      <c r="A25" s="137"/>
      <c r="B25" s="137"/>
      <c r="C25" s="137"/>
      <c r="F25" s="131" t="s">
        <v>7</v>
      </c>
      <c r="G25" s="9" t="str">
        <f>IF(ISERROR(VLOOKUP(G26,'入力シート（男子）'!$B$13:$H$24,2,FALSE)),"",VLOOKUP(G26,'入力シート（男子）'!$B$13:$H$24,2,FALSE))</f>
        <v>け</v>
      </c>
      <c r="H25" s="128">
        <f>IF(ISERROR(VLOOKUP(G26,'入力シート（男子）'!$B$13:$H$24,3,FALSE)),"",VLOOKUP(G26,'入力シート（男子）'!$B$13:$H$24,3,FALSE))</f>
        <v>3</v>
      </c>
      <c r="I25" s="130">
        <f>IF(ISERROR(VLOOKUP(G26,'入力シート（男子）'!$B$13:$H$24,4,FALSE)),"",VLOOKUP(G26,'入力シート（男子）'!$B$13:$H$24,4,FALSE))</f>
        <v>0</v>
      </c>
      <c r="J25" s="129">
        <f>IF(ISERROR(VLOOKUP(G26,'入力シート（男子）'!$B$13:$H$24,7,FALSE)),"",VLOOKUP(G26,'入力シート（男子）'!$B$13:$H$24,7,FALSE))</f>
        <v>0</v>
      </c>
    </row>
    <row r="26" spans="1:10" s="2" customFormat="1" ht="28.5" customHeight="1">
      <c r="A26" s="137"/>
      <c r="B26" s="137"/>
      <c r="C26" s="137"/>
      <c r="F26" s="131"/>
      <c r="G26" s="16" t="str">
        <f>INDEX('入力シート（男子）'!$B:$B,SMALL(INDEX(('入力シート（男子）'!$G$13:$G$24&lt;&gt;L$13)*1000+ROW('入力シート（男子）'!$G$13:$G$24),),ROW(B1)))&amp;""</f>
        <v>毛</v>
      </c>
      <c r="H26" s="120"/>
      <c r="I26" s="126"/>
      <c r="J26" s="122"/>
    </row>
    <row r="27" spans="1:10" s="2" customFormat="1" ht="28.5" customHeight="1">
      <c r="A27" s="137"/>
      <c r="B27" s="137"/>
      <c r="C27" s="137"/>
      <c r="F27" s="131">
        <v>3</v>
      </c>
      <c r="G27" s="8" t="str">
        <f>IF(ISERROR(VLOOKUP(G28,'入力シート（男子）'!$B$13:$H$24,2,FALSE)),"",VLOOKUP(G28,'入力シート（男子）'!$B$13:$H$24,2,FALSE))</f>
        <v>こ</v>
      </c>
      <c r="H27" s="119">
        <f>IF(ISERROR(VLOOKUP(G28,'入力シート（男子）'!$B$13:$H$24,3,FALSE)),"",VLOOKUP(G28,'入力シート（男子）'!$B$13:$H$24,3,FALSE))</f>
        <v>2</v>
      </c>
      <c r="I27" s="125">
        <f>IF(ISERROR(VLOOKUP(G28,'入力シート（男子）'!$B$13:$H$24,4,FALSE)),"",VLOOKUP(G28,'入力シート（男子）'!$B$13:$H$24,4,FALSE))</f>
        <v>0</v>
      </c>
      <c r="J27" s="121">
        <f>IF(ISERROR(VLOOKUP(G28,'入力シート（男子）'!$B$13:$H$24,7,FALSE)),"",VLOOKUP(G28,'入力シート（男子）'!$B$13:$H$24,7,FALSE))</f>
        <v>0</v>
      </c>
    </row>
    <row r="28" spans="6:10" s="2" customFormat="1" ht="28.5" customHeight="1">
      <c r="F28" s="132"/>
      <c r="G28" s="16" t="str">
        <f>INDEX('入力シート（男子）'!$B:$B,SMALL(INDEX(('入力シート（男子）'!$G$13:$G$24&lt;&gt;L$13)*1000+ROW('入力シート（男子）'!$G$13:$G$24),),ROW(B2)))&amp;""</f>
        <v>子</v>
      </c>
      <c r="H28" s="120"/>
      <c r="I28" s="126"/>
      <c r="J28" s="122"/>
    </row>
    <row r="29" spans="6:10" s="2" customFormat="1" ht="28.5" customHeight="1">
      <c r="F29" s="134" t="s">
        <v>7</v>
      </c>
      <c r="G29" s="8" t="str">
        <f>IF(ISERROR(VLOOKUP(G30,'入力シート（男子）'!$B$13:$H$24,2,FALSE)),"",VLOOKUP(G30,'入力シート（男子）'!$B$13:$H$24,2,FALSE))</f>
        <v>さ</v>
      </c>
      <c r="H29" s="119">
        <f>IF(ISERROR(VLOOKUP(G30,'入力シート（男子）'!$B$13:$H$24,3,FALSE)),"",VLOOKUP(G30,'入力シート（男子）'!$B$13:$H$24,3,FALSE))</f>
        <v>2</v>
      </c>
      <c r="I29" s="125">
        <f>IF(ISERROR(VLOOKUP(G30,'入力シート（男子）'!$B$13:$H$24,4,FALSE)),"",VLOOKUP(G30,'入力シート（男子）'!$B$13:$H$24,4,FALSE))</f>
        <v>0</v>
      </c>
      <c r="J29" s="121">
        <f>IF(ISERROR(VLOOKUP(G30,'入力シート（男子）'!$B$13:$H$24,7,FALSE)),"",VLOOKUP(G30,'入力シート（男子）'!$B$13:$H$24,7,FALSE))</f>
        <v>0</v>
      </c>
    </row>
    <row r="30" spans="6:10" s="2" customFormat="1" ht="28.5" customHeight="1">
      <c r="F30" s="131"/>
      <c r="G30" s="16" t="str">
        <f>INDEX('入力シート（男子）'!$B:$B,SMALL(INDEX(('入力シート（男子）'!$G$13:$G$24&lt;&gt;L$14)*1000+ROW('入力シート（男子）'!$G$13:$G$24),),ROW(B1)))&amp;""</f>
        <v>差</v>
      </c>
      <c r="H30" s="120"/>
      <c r="I30" s="126"/>
      <c r="J30" s="122"/>
    </row>
    <row r="31" spans="1:10" s="2" customFormat="1" ht="28.5" customHeight="1">
      <c r="A31" s="19" t="s">
        <v>8</v>
      </c>
      <c r="F31" s="131">
        <v>4</v>
      </c>
      <c r="G31" s="8" t="str">
        <f>IF(ISERROR(VLOOKUP(G32,'入力シート（男子）'!$B$13:$H$24,2,FALSE)),"",VLOOKUP(G32,'入力シート（男子）'!$B$13:$H$24,2,FALSE))</f>
        <v>し</v>
      </c>
      <c r="H31" s="119">
        <f>IF(ISERROR(VLOOKUP(G32,'入力シート（男子）'!$B$13:$H$24,3,FALSE)),"",VLOOKUP(G32,'入力シート（男子）'!$B$13:$H$24,3,FALSE))</f>
        <v>2</v>
      </c>
      <c r="I31" s="125">
        <f>IF(ISERROR(VLOOKUP(G32,'入力シート（男子）'!$B$13:$H$24,4,FALSE)),"",VLOOKUP(G32,'入力シート（男子）'!$B$13:$H$24,4,FALSE))</f>
        <v>0</v>
      </c>
      <c r="J31" s="121">
        <f>IF(ISERROR(VLOOKUP(G32,'入力シート（男子）'!$B$13:$H$24,7,FALSE)),"",VLOOKUP(G32,'入力シート（男子）'!$B$13:$H$24,7,FALSE))</f>
        <v>0</v>
      </c>
    </row>
    <row r="32" spans="2:10" s="2" customFormat="1" ht="28.5" customHeight="1">
      <c r="B32" s="15" t="str">
        <f>'入力シート（男子）'!B7</f>
        <v>令和３年　８　月　９　日</v>
      </c>
      <c r="F32" s="132"/>
      <c r="G32" s="16" t="str">
        <f>INDEX('入力シート（男子）'!$B:$B,SMALL(INDEX(('入力シート（男子）'!$G$13:$G$24&lt;&gt;L$14)*1000+ROW('入力シート（男子）'!$G$13:$G$24),),ROW(B2)))&amp;""</f>
        <v>市</v>
      </c>
      <c r="H32" s="120"/>
      <c r="I32" s="126"/>
      <c r="J32" s="122"/>
    </row>
    <row r="33" spans="1:11" s="2" customFormat="1" ht="38.25" customHeight="1">
      <c r="A33" s="150" t="s">
        <v>56</v>
      </c>
      <c r="B33" s="150"/>
      <c r="C33" s="150"/>
      <c r="D33" s="150"/>
      <c r="E33" s="150"/>
      <c r="F33" s="150"/>
      <c r="G33" s="150"/>
      <c r="H33" s="150"/>
      <c r="I33" s="150"/>
      <c r="J33" s="150"/>
      <c r="K33" s="21"/>
    </row>
    <row r="34" s="2" customFormat="1" ht="6.75" customHeight="1">
      <c r="B34" s="4"/>
    </row>
    <row r="35" spans="1:10" s="2" customFormat="1" ht="16.5" customHeight="1">
      <c r="A35" s="12" t="s">
        <v>9</v>
      </c>
      <c r="B35" s="140" t="str">
        <f>'入力シート（男子）'!B2&amp;"    校 長 　　"&amp;'入力シート（男子）'!B5&amp;"         印"</f>
        <v>下松市立山口中学校    校 長 　　防長　タロウ         印</v>
      </c>
      <c r="C35" s="141"/>
      <c r="D35" s="141"/>
      <c r="E35" s="141"/>
      <c r="F35" s="141"/>
      <c r="G35" s="141"/>
      <c r="H35" s="141"/>
      <c r="I35" s="141"/>
      <c r="J35" s="142"/>
    </row>
    <row r="36" spans="1:10" s="2" customFormat="1" ht="16.5" customHeight="1">
      <c r="A36" s="7" t="s">
        <v>10</v>
      </c>
      <c r="B36" s="143"/>
      <c r="C36" s="108"/>
      <c r="D36" s="108"/>
      <c r="E36" s="108"/>
      <c r="F36" s="108"/>
      <c r="G36" s="108"/>
      <c r="H36" s="108"/>
      <c r="I36" s="108"/>
      <c r="J36" s="144"/>
    </row>
    <row r="37" s="2" customFormat="1" ht="16.5" customHeight="1"/>
    <row r="38" spans="1:11" ht="16.5" customHeight="1">
      <c r="A38" s="145" t="s">
        <v>58</v>
      </c>
      <c r="B38" s="140" t="str">
        <f>'入力シート（男子）'!F6</f>
        <v>久保　ジロウ</v>
      </c>
      <c r="C38" s="141"/>
      <c r="D38" s="141"/>
      <c r="E38" s="141"/>
      <c r="F38" s="141"/>
      <c r="G38" s="141"/>
      <c r="H38" s="141"/>
      <c r="I38" s="141"/>
      <c r="J38" s="142"/>
      <c r="K38" s="2"/>
    </row>
    <row r="39" spans="1:10" ht="16.5" customHeight="1">
      <c r="A39" s="146"/>
      <c r="B39" s="143"/>
      <c r="C39" s="108"/>
      <c r="D39" s="108"/>
      <c r="E39" s="108"/>
      <c r="F39" s="108"/>
      <c r="G39" s="108"/>
      <c r="H39" s="108"/>
      <c r="I39" s="108"/>
      <c r="J39" s="144"/>
    </row>
    <row r="40" ht="16.5" customHeight="1"/>
    <row r="41" spans="1:11" ht="16.5" customHeight="1">
      <c r="A41" s="147" t="s">
        <v>59</v>
      </c>
      <c r="B41" s="148"/>
      <c r="C41" s="149"/>
      <c r="D41" s="57" t="s">
        <v>61</v>
      </c>
      <c r="E41" s="57"/>
      <c r="F41" s="57"/>
      <c r="G41" s="57"/>
      <c r="H41" s="57"/>
      <c r="I41" s="57"/>
      <c r="J41" s="58"/>
      <c r="K41" s="2"/>
    </row>
    <row r="42" spans="1:10" ht="16.5" customHeight="1">
      <c r="A42" s="61"/>
      <c r="B42" s="62">
        <f>COUNTIF('入力シート（男子）'!$B$13:$B$24,"*")</f>
        <v>12</v>
      </c>
      <c r="C42" s="60" t="s">
        <v>60</v>
      </c>
      <c r="D42" s="59" t="s">
        <v>62</v>
      </c>
      <c r="E42" s="59" t="s">
        <v>63</v>
      </c>
      <c r="F42" s="59">
        <f>B42</f>
        <v>12</v>
      </c>
      <c r="G42" s="59" t="s">
        <v>64</v>
      </c>
      <c r="H42" s="108">
        <f>500*F42</f>
        <v>6000</v>
      </c>
      <c r="I42" s="108"/>
      <c r="J42" s="60" t="s">
        <v>65</v>
      </c>
    </row>
  </sheetData>
  <sheetProtection formatCells="0" formatColumns="0" formatRows="0" insertColumns="0" insertRows="0" insertHyperlinks="0" deleteColumns="0" deleteRows="0" sort="0" autoFilter="0" pivotTables="0"/>
  <mergeCells count="77">
    <mergeCell ref="B38:J39"/>
    <mergeCell ref="A38:A39"/>
    <mergeCell ref="A41:C41"/>
    <mergeCell ref="H42:I42"/>
    <mergeCell ref="I17:I18"/>
    <mergeCell ref="I19:I20"/>
    <mergeCell ref="I27:I28"/>
    <mergeCell ref="I29:I30"/>
    <mergeCell ref="I31:I32"/>
    <mergeCell ref="A33:J33"/>
    <mergeCell ref="D15:D16"/>
    <mergeCell ref="D17:D18"/>
    <mergeCell ref="D19:D20"/>
    <mergeCell ref="B35:J36"/>
    <mergeCell ref="F29:F30"/>
    <mergeCell ref="H29:H30"/>
    <mergeCell ref="J29:J30"/>
    <mergeCell ref="F31:F32"/>
    <mergeCell ref="H31:H32"/>
    <mergeCell ref="J31:J32"/>
    <mergeCell ref="A27:C27"/>
    <mergeCell ref="F27:F28"/>
    <mergeCell ref="H27:H28"/>
    <mergeCell ref="J27:J28"/>
    <mergeCell ref="A25:C26"/>
    <mergeCell ref="F25:F26"/>
    <mergeCell ref="H25:H26"/>
    <mergeCell ref="J25:J26"/>
    <mergeCell ref="I25:I26"/>
    <mergeCell ref="J21:J22"/>
    <mergeCell ref="F23:F24"/>
    <mergeCell ref="H23:H24"/>
    <mergeCell ref="J23:J24"/>
    <mergeCell ref="A21:A22"/>
    <mergeCell ref="C21:C22"/>
    <mergeCell ref="F21:F22"/>
    <mergeCell ref="H21:H22"/>
    <mergeCell ref="I21:I22"/>
    <mergeCell ref="I23:I24"/>
    <mergeCell ref="C19:C20"/>
    <mergeCell ref="F19:F20"/>
    <mergeCell ref="H19:H20"/>
    <mergeCell ref="J19:J20"/>
    <mergeCell ref="C15:C16"/>
    <mergeCell ref="F15:J15"/>
    <mergeCell ref="C17:C18"/>
    <mergeCell ref="F17:F18"/>
    <mergeCell ref="H17:H18"/>
    <mergeCell ref="J17:J18"/>
    <mergeCell ref="C11:C12"/>
    <mergeCell ref="H11:H12"/>
    <mergeCell ref="J11:J12"/>
    <mergeCell ref="C13:C14"/>
    <mergeCell ref="H13:H14"/>
    <mergeCell ref="J13:J14"/>
    <mergeCell ref="D11:D12"/>
    <mergeCell ref="D13:D14"/>
    <mergeCell ref="I11:I12"/>
    <mergeCell ref="I13:I14"/>
    <mergeCell ref="C7:C8"/>
    <mergeCell ref="H7:H8"/>
    <mergeCell ref="J7:J8"/>
    <mergeCell ref="C9:C10"/>
    <mergeCell ref="H9:H10"/>
    <mergeCell ref="J9:J10"/>
    <mergeCell ref="D7:D8"/>
    <mergeCell ref="D9:D10"/>
    <mergeCell ref="I7:I8"/>
    <mergeCell ref="I9:I10"/>
    <mergeCell ref="A1:J1"/>
    <mergeCell ref="G3:J3"/>
    <mergeCell ref="A5:C5"/>
    <mergeCell ref="F5:J5"/>
    <mergeCell ref="A3:A4"/>
    <mergeCell ref="G4:J4"/>
    <mergeCell ref="B3:E3"/>
    <mergeCell ref="B4:E4"/>
  </mergeCells>
  <conditionalFormatting sqref="J7:J14">
    <cfRule type="cellIs" priority="6" dxfId="12" operator="equal" stopIfTrue="1">
      <formula>0</formula>
    </cfRule>
  </conditionalFormatting>
  <conditionalFormatting sqref="J17:J32">
    <cfRule type="cellIs" priority="5" dxfId="12" operator="equal" stopIfTrue="1">
      <formula>0</formula>
    </cfRule>
  </conditionalFormatting>
  <conditionalFormatting sqref="G4:J4">
    <cfRule type="cellIs" priority="4" dxfId="12" operator="equal" stopIfTrue="1">
      <formula>0</formula>
    </cfRule>
  </conditionalFormatting>
  <conditionalFormatting sqref="D7:D20">
    <cfRule type="cellIs" priority="3" dxfId="12" operator="equal" stopIfTrue="1">
      <formula>0</formula>
    </cfRule>
  </conditionalFormatting>
  <conditionalFormatting sqref="I7:I14">
    <cfRule type="cellIs" priority="2" dxfId="12" operator="equal" stopIfTrue="1">
      <formula>0</formula>
    </cfRule>
  </conditionalFormatting>
  <conditionalFormatting sqref="I17:I32">
    <cfRule type="cellIs" priority="1" dxfId="12" operator="equal" stopIfTrue="1">
      <formula>0</formula>
    </cfRule>
  </conditionalFormatting>
  <printOptions horizontalCentered="1"/>
  <pageMargins left="0.35" right="0.21" top="0.34" bottom="0.2" header="0.23" footer="0.28"/>
  <pageSetup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41"/>
  <sheetViews>
    <sheetView showZeros="0" zoomScale="80" zoomScaleNormal="80" zoomScalePageLayoutView="0" workbookViewId="0" topLeftCell="A1">
      <selection activeCell="B8" sqref="B8"/>
    </sheetView>
  </sheetViews>
  <sheetFormatPr defaultColWidth="9.00390625" defaultRowHeight="13.5"/>
  <cols>
    <col min="1" max="1" width="10.50390625" style="0" customWidth="1"/>
    <col min="2" max="2" width="12.875" style="0" customWidth="1"/>
    <col min="3" max="3" width="15.625" style="0" customWidth="1"/>
    <col min="4" max="4" width="6.375" style="0" customWidth="1"/>
    <col min="5" max="5" width="14.00390625" style="0" customWidth="1"/>
    <col min="6" max="7" width="6.375" style="0" customWidth="1"/>
    <col min="8" max="8" width="15.50390625" style="0" customWidth="1"/>
    <col min="9" max="9" width="5.25390625" style="0" customWidth="1"/>
  </cols>
  <sheetData>
    <row r="1" spans="1:8" ht="21.75" customHeight="1" thickBot="1">
      <c r="A1" s="151" t="s">
        <v>49</v>
      </c>
      <c r="B1" s="152"/>
      <c r="C1" s="152"/>
      <c r="D1" s="152"/>
      <c r="E1" s="152"/>
      <c r="F1" s="152"/>
      <c r="G1" s="152"/>
      <c r="H1" s="153"/>
    </row>
    <row r="2" spans="1:9" ht="19.5" customHeight="1">
      <c r="A2" s="24" t="s">
        <v>0</v>
      </c>
      <c r="B2" s="94" t="s">
        <v>76</v>
      </c>
      <c r="C2" s="95"/>
      <c r="D2" s="95"/>
      <c r="E2" s="64"/>
      <c r="F2" s="96"/>
      <c r="G2" s="96"/>
      <c r="H2" s="97"/>
      <c r="I2" s="41"/>
    </row>
    <row r="3" spans="1:9" ht="19.5" customHeight="1">
      <c r="A3" s="36" t="s">
        <v>46</v>
      </c>
      <c r="B3" s="81" t="s">
        <v>52</v>
      </c>
      <c r="C3" s="82"/>
      <c r="D3" s="82"/>
      <c r="E3" s="31" t="s">
        <v>54</v>
      </c>
      <c r="F3" s="98" t="s">
        <v>116</v>
      </c>
      <c r="G3" s="98"/>
      <c r="H3" s="99"/>
      <c r="I3" s="41"/>
    </row>
    <row r="4" spans="1:9" ht="19.5" customHeight="1">
      <c r="A4" s="36" t="s">
        <v>47</v>
      </c>
      <c r="B4" s="81" t="s">
        <v>66</v>
      </c>
      <c r="C4" s="82"/>
      <c r="D4" s="82"/>
      <c r="E4" s="31" t="s">
        <v>69</v>
      </c>
      <c r="F4" s="98">
        <v>55</v>
      </c>
      <c r="G4" s="98"/>
      <c r="H4" s="99"/>
      <c r="I4" s="41"/>
    </row>
    <row r="5" spans="1:9" ht="19.5" customHeight="1">
      <c r="A5" s="25" t="s">
        <v>44</v>
      </c>
      <c r="B5" s="81" t="s">
        <v>67</v>
      </c>
      <c r="C5" s="82"/>
      <c r="D5" s="82"/>
      <c r="E5" s="31" t="s">
        <v>70</v>
      </c>
      <c r="F5" s="100"/>
      <c r="G5" s="101"/>
      <c r="H5" s="102"/>
      <c r="I5" s="41"/>
    </row>
    <row r="6" spans="1:9" ht="19.5" customHeight="1">
      <c r="A6" s="25" t="s">
        <v>42</v>
      </c>
      <c r="B6" s="81" t="s">
        <v>57</v>
      </c>
      <c r="C6" s="82"/>
      <c r="D6" s="82"/>
      <c r="E6" s="31" t="s">
        <v>71</v>
      </c>
      <c r="F6" s="98" t="s">
        <v>77</v>
      </c>
      <c r="G6" s="98"/>
      <c r="H6" s="99"/>
      <c r="I6" s="42"/>
    </row>
    <row r="7" spans="1:9" ht="19.5" customHeight="1" thickBot="1">
      <c r="A7" s="26" t="s">
        <v>45</v>
      </c>
      <c r="B7" s="83" t="s">
        <v>141</v>
      </c>
      <c r="C7" s="84"/>
      <c r="D7" s="84"/>
      <c r="E7" s="34"/>
      <c r="F7" s="79"/>
      <c r="G7" s="79"/>
      <c r="H7" s="80"/>
      <c r="I7" s="42"/>
    </row>
    <row r="8" spans="1:9" ht="19.5" customHeight="1" thickBot="1">
      <c r="A8" s="42"/>
      <c r="B8" s="42"/>
      <c r="C8" s="42"/>
      <c r="D8" s="42"/>
      <c r="E8" s="42"/>
      <c r="F8" s="42"/>
      <c r="G8" s="42"/>
      <c r="H8" s="42"/>
      <c r="I8" s="42"/>
    </row>
    <row r="9" spans="1:16" ht="19.5" customHeight="1" thickBot="1">
      <c r="A9" s="151" t="s">
        <v>48</v>
      </c>
      <c r="B9" s="152"/>
      <c r="C9" s="152"/>
      <c r="D9" s="152"/>
      <c r="E9" s="152"/>
      <c r="F9" s="152"/>
      <c r="G9" s="152"/>
      <c r="H9" s="153"/>
      <c r="I9" s="42"/>
      <c r="P9" t="s">
        <v>20</v>
      </c>
    </row>
    <row r="10" spans="1:16" ht="19.5" customHeight="1">
      <c r="A10" s="24" t="s">
        <v>15</v>
      </c>
      <c r="B10" s="91" t="s">
        <v>78</v>
      </c>
      <c r="C10" s="91"/>
      <c r="D10" s="91"/>
      <c r="E10" s="91"/>
      <c r="F10" s="91"/>
      <c r="G10" s="92"/>
      <c r="H10" s="93"/>
      <c r="I10" s="43"/>
      <c r="P10" t="s">
        <v>34</v>
      </c>
    </row>
    <row r="11" spans="1:16" ht="19.5" customHeight="1" thickBot="1">
      <c r="A11" s="26" t="s">
        <v>41</v>
      </c>
      <c r="B11" s="79" t="s">
        <v>79</v>
      </c>
      <c r="C11" s="79"/>
      <c r="D11" s="79"/>
      <c r="E11" s="79"/>
      <c r="F11" s="79"/>
      <c r="G11" s="83"/>
      <c r="H11" s="80"/>
      <c r="I11" s="42"/>
      <c r="P11" t="s">
        <v>36</v>
      </c>
    </row>
    <row r="12" spans="1:16" ht="19.5" customHeight="1">
      <c r="A12" s="27" t="s">
        <v>16</v>
      </c>
      <c r="B12" s="28" t="s">
        <v>17</v>
      </c>
      <c r="C12" s="28" t="s">
        <v>33</v>
      </c>
      <c r="D12" s="29" t="s">
        <v>3</v>
      </c>
      <c r="E12" s="29" t="s">
        <v>55</v>
      </c>
      <c r="F12" s="29" t="s">
        <v>18</v>
      </c>
      <c r="G12" s="44" t="s">
        <v>19</v>
      </c>
      <c r="H12" s="30" t="s">
        <v>4</v>
      </c>
      <c r="I12" s="42"/>
      <c r="P12" t="s">
        <v>37</v>
      </c>
    </row>
    <row r="13" spans="1:16" ht="19.5" customHeight="1">
      <c r="A13" s="25" t="s">
        <v>43</v>
      </c>
      <c r="B13" s="31" t="s">
        <v>118</v>
      </c>
      <c r="C13" s="31" t="s">
        <v>130</v>
      </c>
      <c r="D13" s="31">
        <v>3</v>
      </c>
      <c r="E13" s="51"/>
      <c r="F13" s="31" t="s">
        <v>53</v>
      </c>
      <c r="G13" s="45" t="s">
        <v>23</v>
      </c>
      <c r="H13" s="32"/>
      <c r="I13" s="42"/>
      <c r="P13" t="s">
        <v>38</v>
      </c>
    </row>
    <row r="14" spans="1:16" ht="19.5" customHeight="1">
      <c r="A14" s="25" t="s">
        <v>21</v>
      </c>
      <c r="B14" s="31" t="s">
        <v>119</v>
      </c>
      <c r="C14" s="31" t="s">
        <v>131</v>
      </c>
      <c r="D14" s="31">
        <v>3</v>
      </c>
      <c r="E14" s="51"/>
      <c r="F14" s="31" t="s">
        <v>53</v>
      </c>
      <c r="G14" s="45" t="s">
        <v>23</v>
      </c>
      <c r="H14" s="32"/>
      <c r="I14" s="42"/>
      <c r="P14" t="s">
        <v>35</v>
      </c>
    </row>
    <row r="15" spans="1:16" ht="19.5" customHeight="1">
      <c r="A15" s="25" t="s">
        <v>22</v>
      </c>
      <c r="B15" s="31" t="s">
        <v>120</v>
      </c>
      <c r="C15" s="31" t="s">
        <v>132</v>
      </c>
      <c r="D15" s="31">
        <v>3</v>
      </c>
      <c r="E15" s="51"/>
      <c r="F15" s="31" t="s">
        <v>53</v>
      </c>
      <c r="G15" s="45" t="s">
        <v>113</v>
      </c>
      <c r="H15" s="32"/>
      <c r="I15" s="42"/>
      <c r="P15" t="s">
        <v>32</v>
      </c>
    </row>
    <row r="16" spans="1:16" ht="19.5" customHeight="1">
      <c r="A16" s="25" t="s">
        <v>24</v>
      </c>
      <c r="B16" s="31" t="s">
        <v>121</v>
      </c>
      <c r="C16" s="33" t="s">
        <v>133</v>
      </c>
      <c r="D16" s="33">
        <v>3</v>
      </c>
      <c r="E16" s="51"/>
      <c r="F16" s="31" t="s">
        <v>53</v>
      </c>
      <c r="G16" s="45" t="s">
        <v>113</v>
      </c>
      <c r="H16" s="32"/>
      <c r="I16" s="42"/>
      <c r="P16" t="s">
        <v>39</v>
      </c>
    </row>
    <row r="17" spans="1:16" ht="19.5" customHeight="1">
      <c r="A17" s="25" t="s">
        <v>26</v>
      </c>
      <c r="B17" s="31" t="s">
        <v>122</v>
      </c>
      <c r="C17" s="31" t="s">
        <v>134</v>
      </c>
      <c r="D17" s="31">
        <v>3</v>
      </c>
      <c r="E17" s="51"/>
      <c r="F17" s="31" t="s">
        <v>53</v>
      </c>
      <c r="G17" s="45" t="s">
        <v>25</v>
      </c>
      <c r="H17" s="32"/>
      <c r="I17" s="42"/>
      <c r="P17" t="s">
        <v>40</v>
      </c>
    </row>
    <row r="18" spans="1:9" ht="19.5" customHeight="1">
      <c r="A18" s="25" t="s">
        <v>27</v>
      </c>
      <c r="B18" s="31" t="s">
        <v>123</v>
      </c>
      <c r="C18" s="31" t="s">
        <v>135</v>
      </c>
      <c r="D18" s="31">
        <v>3</v>
      </c>
      <c r="E18" s="51"/>
      <c r="F18" s="31" t="s">
        <v>53</v>
      </c>
      <c r="G18" s="45" t="s">
        <v>110</v>
      </c>
      <c r="H18" s="32"/>
      <c r="I18" s="42"/>
    </row>
    <row r="19" spans="1:9" ht="19.5" customHeight="1" thickBot="1">
      <c r="A19" s="38" t="s">
        <v>28</v>
      </c>
      <c r="B19" s="39" t="s">
        <v>124</v>
      </c>
      <c r="C19" s="39" t="s">
        <v>136</v>
      </c>
      <c r="D19" s="39">
        <v>3</v>
      </c>
      <c r="E19" s="53"/>
      <c r="F19" s="39" t="s">
        <v>53</v>
      </c>
      <c r="G19" s="39" t="s">
        <v>111</v>
      </c>
      <c r="H19" s="40"/>
      <c r="I19" s="42"/>
    </row>
    <row r="20" spans="1:9" ht="19.5" customHeight="1" thickTop="1">
      <c r="A20" s="36" t="s">
        <v>29</v>
      </c>
      <c r="B20" s="33" t="s">
        <v>125</v>
      </c>
      <c r="C20" s="33" t="s">
        <v>137</v>
      </c>
      <c r="D20" s="33">
        <v>3</v>
      </c>
      <c r="E20" s="52"/>
      <c r="F20" s="33"/>
      <c r="G20" s="46" t="s">
        <v>114</v>
      </c>
      <c r="H20" s="37"/>
      <c r="I20" s="42"/>
    </row>
    <row r="21" spans="1:9" ht="19.5" customHeight="1">
      <c r="A21" s="25" t="s">
        <v>30</v>
      </c>
      <c r="B21" s="33" t="s">
        <v>126</v>
      </c>
      <c r="C21" s="33" t="s">
        <v>138</v>
      </c>
      <c r="D21" s="33">
        <v>3</v>
      </c>
      <c r="E21" s="52"/>
      <c r="F21" s="31"/>
      <c r="G21" s="46" t="s">
        <v>114</v>
      </c>
      <c r="H21" s="37"/>
      <c r="I21" s="42"/>
    </row>
    <row r="22" spans="1:9" ht="19.5" customHeight="1">
      <c r="A22" s="36" t="s">
        <v>31</v>
      </c>
      <c r="B22" s="33" t="s">
        <v>127</v>
      </c>
      <c r="C22" s="33" t="s">
        <v>139</v>
      </c>
      <c r="D22" s="33">
        <v>3</v>
      </c>
      <c r="E22" s="52"/>
      <c r="F22" s="31"/>
      <c r="G22" s="46" t="s">
        <v>115</v>
      </c>
      <c r="H22" s="37"/>
      <c r="I22" s="42"/>
    </row>
    <row r="23" spans="1:9" ht="19.5" customHeight="1">
      <c r="A23" s="25" t="s">
        <v>50</v>
      </c>
      <c r="B23" s="31" t="s">
        <v>128</v>
      </c>
      <c r="C23" s="31" t="s">
        <v>140</v>
      </c>
      <c r="D23" s="31">
        <v>3</v>
      </c>
      <c r="E23" s="51"/>
      <c r="F23" s="31"/>
      <c r="G23" s="46" t="s">
        <v>115</v>
      </c>
      <c r="H23" s="32"/>
      <c r="I23" s="42"/>
    </row>
    <row r="24" spans="1:9" ht="19.5" customHeight="1" thickBot="1">
      <c r="A24" s="26" t="s">
        <v>51</v>
      </c>
      <c r="B24" s="34" t="s">
        <v>129</v>
      </c>
      <c r="C24" s="34" t="s">
        <v>88</v>
      </c>
      <c r="D24" s="34">
        <v>3</v>
      </c>
      <c r="E24" s="54"/>
      <c r="F24" s="34"/>
      <c r="G24" s="47" t="s">
        <v>112</v>
      </c>
      <c r="H24" s="35"/>
      <c r="I24" s="42"/>
    </row>
    <row r="27" spans="10:14" ht="13.5">
      <c r="J27" s="73" t="str">
        <f>+B10</f>
        <v>伊藤　博文</v>
      </c>
      <c r="K27" s="74"/>
      <c r="L27" s="74"/>
      <c r="M27" s="74"/>
      <c r="N27" s="75"/>
    </row>
    <row r="28" spans="10:14" ht="13.5">
      <c r="J28" s="76" t="str">
        <f>+B11</f>
        <v>山県　有朋（教)</v>
      </c>
      <c r="K28" s="77"/>
      <c r="L28" s="77"/>
      <c r="M28" s="77"/>
      <c r="N28" s="78"/>
    </row>
    <row r="29" spans="10:14" ht="13.5">
      <c r="J29" s="76" t="str">
        <f>+B11</f>
        <v>山県　有朋（教)</v>
      </c>
      <c r="K29" s="77"/>
      <c r="L29" s="77"/>
      <c r="M29" s="77"/>
      <c r="N29" s="78"/>
    </row>
    <row r="30" spans="10:14" ht="13.5">
      <c r="J30" s="66" t="str">
        <f>+B13</f>
        <v>子</v>
      </c>
      <c r="K30" t="str">
        <f>+C13</f>
        <v>ね</v>
      </c>
      <c r="L30">
        <f>+D13</f>
        <v>3</v>
      </c>
      <c r="M30" t="str">
        <f>+F13</f>
        <v>○</v>
      </c>
      <c r="N30" s="67" t="str">
        <f>+G13</f>
        <v>D1</v>
      </c>
    </row>
    <row r="31" spans="10:14" ht="13.5">
      <c r="J31" s="66" t="str">
        <f aca="true" t="shared" si="0" ref="J31:J40">+B14</f>
        <v>丑</v>
      </c>
      <c r="K31" t="str">
        <f aca="true" t="shared" si="1" ref="K31:K41">+C14</f>
        <v>うし</v>
      </c>
      <c r="L31">
        <f aca="true" t="shared" si="2" ref="L31:L41">+D14</f>
        <v>3</v>
      </c>
      <c r="M31" t="str">
        <f aca="true" t="shared" si="3" ref="M31:M41">+F14</f>
        <v>○</v>
      </c>
      <c r="N31" s="67" t="str">
        <f aca="true" t="shared" si="4" ref="N31:N41">+G14</f>
        <v>D1</v>
      </c>
    </row>
    <row r="32" spans="10:14" ht="13.5">
      <c r="J32" s="66" t="str">
        <f t="shared" si="0"/>
        <v>寅</v>
      </c>
      <c r="K32" t="str">
        <f t="shared" si="1"/>
        <v>とら</v>
      </c>
      <c r="L32">
        <f t="shared" si="2"/>
        <v>3</v>
      </c>
      <c r="M32" t="str">
        <f t="shared" si="3"/>
        <v>○</v>
      </c>
      <c r="N32" s="67" t="str">
        <f t="shared" si="4"/>
        <v>D2</v>
      </c>
    </row>
    <row r="33" spans="10:14" ht="13.5">
      <c r="J33" s="66" t="str">
        <f t="shared" si="0"/>
        <v>卯</v>
      </c>
      <c r="K33" t="str">
        <f t="shared" si="1"/>
        <v>う</v>
      </c>
      <c r="L33">
        <f t="shared" si="2"/>
        <v>3</v>
      </c>
      <c r="M33" t="str">
        <f t="shared" si="3"/>
        <v>○</v>
      </c>
      <c r="N33" s="67" t="str">
        <f t="shared" si="4"/>
        <v>D2</v>
      </c>
    </row>
    <row r="34" spans="10:14" ht="13.5">
      <c r="J34" s="66" t="str">
        <f t="shared" si="0"/>
        <v>辰</v>
      </c>
      <c r="K34" t="str">
        <f t="shared" si="1"/>
        <v>たつ</v>
      </c>
      <c r="L34">
        <f t="shared" si="2"/>
        <v>3</v>
      </c>
      <c r="M34" t="str">
        <f t="shared" si="3"/>
        <v>○</v>
      </c>
      <c r="N34" s="67" t="str">
        <f t="shared" si="4"/>
        <v>S1</v>
      </c>
    </row>
    <row r="35" spans="10:14" ht="13.5">
      <c r="J35" s="66" t="str">
        <f t="shared" si="0"/>
        <v>巳</v>
      </c>
      <c r="K35" t="str">
        <f t="shared" si="1"/>
        <v>み</v>
      </c>
      <c r="L35">
        <f t="shared" si="2"/>
        <v>3</v>
      </c>
      <c r="M35" t="str">
        <f t="shared" si="3"/>
        <v>○</v>
      </c>
      <c r="N35" s="67" t="str">
        <f t="shared" si="4"/>
        <v>S2</v>
      </c>
    </row>
    <row r="36" spans="10:14" ht="13.5">
      <c r="J36" s="66" t="str">
        <f t="shared" si="0"/>
        <v>午</v>
      </c>
      <c r="K36" t="str">
        <f t="shared" si="1"/>
        <v>うま</v>
      </c>
      <c r="L36">
        <f t="shared" si="2"/>
        <v>3</v>
      </c>
      <c r="M36" t="str">
        <f t="shared" si="3"/>
        <v>○</v>
      </c>
      <c r="N36" s="67" t="str">
        <f t="shared" si="4"/>
        <v>S3</v>
      </c>
    </row>
    <row r="37" spans="10:14" ht="13.5">
      <c r="J37" s="66" t="str">
        <f t="shared" si="0"/>
        <v>未</v>
      </c>
      <c r="K37" t="str">
        <f t="shared" si="1"/>
        <v>ひつじ</v>
      </c>
      <c r="L37">
        <f t="shared" si="2"/>
        <v>3</v>
      </c>
      <c r="M37">
        <f t="shared" si="3"/>
        <v>0</v>
      </c>
      <c r="N37" s="67" t="str">
        <f t="shared" si="4"/>
        <v>D3</v>
      </c>
    </row>
    <row r="38" spans="10:14" ht="13.5">
      <c r="J38" s="66" t="str">
        <f t="shared" si="0"/>
        <v>申</v>
      </c>
      <c r="K38" t="str">
        <f t="shared" si="1"/>
        <v>さる</v>
      </c>
      <c r="L38">
        <f t="shared" si="2"/>
        <v>3</v>
      </c>
      <c r="M38">
        <f t="shared" si="3"/>
        <v>0</v>
      </c>
      <c r="N38" s="67" t="str">
        <f t="shared" si="4"/>
        <v>D3</v>
      </c>
    </row>
    <row r="39" spans="10:14" ht="13.5">
      <c r="J39" s="66" t="str">
        <f t="shared" si="0"/>
        <v>酉</v>
      </c>
      <c r="K39" t="str">
        <f t="shared" si="1"/>
        <v>とり</v>
      </c>
      <c r="L39">
        <f t="shared" si="2"/>
        <v>3</v>
      </c>
      <c r="M39">
        <f t="shared" si="3"/>
        <v>0</v>
      </c>
      <c r="N39" s="67" t="str">
        <f t="shared" si="4"/>
        <v>D4</v>
      </c>
    </row>
    <row r="40" spans="10:14" ht="13.5">
      <c r="J40" s="66" t="str">
        <f t="shared" si="0"/>
        <v>戌</v>
      </c>
      <c r="K40" t="str">
        <f t="shared" si="1"/>
        <v>いぬ</v>
      </c>
      <c r="L40">
        <f t="shared" si="2"/>
        <v>3</v>
      </c>
      <c r="M40">
        <f t="shared" si="3"/>
        <v>0</v>
      </c>
      <c r="N40" s="67" t="str">
        <f t="shared" si="4"/>
        <v>D4</v>
      </c>
    </row>
    <row r="41" spans="10:14" ht="13.5">
      <c r="J41" s="68" t="str">
        <f>+B24</f>
        <v>亥</v>
      </c>
      <c r="K41" s="69" t="str">
        <f t="shared" si="1"/>
        <v>い</v>
      </c>
      <c r="L41" s="69">
        <f t="shared" si="2"/>
        <v>3</v>
      </c>
      <c r="M41" s="69">
        <f t="shared" si="3"/>
        <v>0</v>
      </c>
      <c r="N41" s="70" t="str">
        <f t="shared" si="4"/>
        <v>S4</v>
      </c>
    </row>
  </sheetData>
  <sheetProtection/>
  <mergeCells count="19">
    <mergeCell ref="B10:H10"/>
    <mergeCell ref="B11:H11"/>
    <mergeCell ref="A1:H1"/>
    <mergeCell ref="B2:D2"/>
    <mergeCell ref="F2:H2"/>
    <mergeCell ref="B3:D3"/>
    <mergeCell ref="F3:H3"/>
    <mergeCell ref="B4:D4"/>
    <mergeCell ref="F4:H4"/>
    <mergeCell ref="J29:N29"/>
    <mergeCell ref="J28:N28"/>
    <mergeCell ref="J27:N27"/>
    <mergeCell ref="B5:D5"/>
    <mergeCell ref="F5:H5"/>
    <mergeCell ref="B6:D6"/>
    <mergeCell ref="F6:H6"/>
    <mergeCell ref="B7:D7"/>
    <mergeCell ref="F7:H7"/>
    <mergeCell ref="A9:H9"/>
  </mergeCells>
  <dataValidations count="2">
    <dataValidation type="list" allowBlank="1" showInputMessage="1" showErrorMessage="1" sqref="G13:G24">
      <formula1>$P$10:$P$17</formula1>
    </dataValidation>
    <dataValidation type="list" allowBlank="1" showInputMessage="1" showErrorMessage="1" sqref="F13:F24">
      <formula1>$P$8:$P$9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view="pageBreakPreview" zoomScale="90" zoomScaleSheetLayoutView="90" zoomScalePageLayoutView="0" workbookViewId="0" topLeftCell="A1">
      <selection activeCell="A1" sqref="A1:J1"/>
    </sheetView>
  </sheetViews>
  <sheetFormatPr defaultColWidth="9.00390625" defaultRowHeight="13.5"/>
  <cols>
    <col min="1" max="1" width="9.125" style="1" customWidth="1"/>
    <col min="2" max="2" width="18.75390625" style="1" customWidth="1"/>
    <col min="3" max="3" width="6.25390625" style="1" customWidth="1"/>
    <col min="4" max="4" width="11.25390625" style="1" customWidth="1"/>
    <col min="5" max="5" width="2.75390625" style="1" customWidth="1"/>
    <col min="6" max="6" width="10.25390625" style="1" customWidth="1"/>
    <col min="7" max="7" width="18.75390625" style="1" customWidth="1"/>
    <col min="8" max="8" width="6.375" style="1" customWidth="1"/>
    <col min="9" max="9" width="11.25390625" style="1" customWidth="1"/>
    <col min="10" max="10" width="9.125" style="1" customWidth="1"/>
    <col min="11" max="16384" width="9.00390625" style="1" customWidth="1"/>
  </cols>
  <sheetData>
    <row r="1" spans="1:10" ht="38.25" customHeight="1">
      <c r="A1" s="103" t="str">
        <f>"　　令和３年度　山口県体育大会＝中学校の部＝　
　　バドミントン　申込書　　　"&amp;" (　"&amp;'入力シート（女子）'!B3&amp;"　)"</f>
        <v>　　令和３年度　山口県体育大会＝中学校の部＝　
　　バドミントン　申込書　　　 (　女子　)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2" ht="27" customHeight="1">
      <c r="A2" s="55" t="s">
        <v>54</v>
      </c>
      <c r="B2" s="65" t="str">
        <f>"（　"&amp;'入力シート（女子）'!F3&amp;"　）"</f>
        <v>（　長門　）</v>
      </c>
      <c r="C2" s="56" t="str">
        <f>"支部番号（　"&amp;'入力シート（女子）'!F4&amp;"　）"</f>
        <v>支部番号（　55　）</v>
      </c>
      <c r="D2" s="56"/>
      <c r="E2" s="56"/>
      <c r="F2" s="56"/>
      <c r="G2" s="56"/>
      <c r="H2" s="56"/>
      <c r="I2" s="56"/>
      <c r="J2" s="56"/>
      <c r="L2" s="1">
        <f>'入力シート（女子）'!F2</f>
        <v>0</v>
      </c>
    </row>
    <row r="3" spans="1:10" s="2" customFormat="1" ht="27" customHeight="1">
      <c r="A3" s="109" t="s">
        <v>0</v>
      </c>
      <c r="B3" s="113" t="str">
        <f>'入力シート（女子）'!B2</f>
        <v>山口市立長州中学校</v>
      </c>
      <c r="C3" s="114"/>
      <c r="D3" s="114"/>
      <c r="E3" s="115"/>
      <c r="F3" s="13" t="s">
        <v>1</v>
      </c>
      <c r="G3" s="105" t="str">
        <f>'入力シート（女子）'!B10</f>
        <v>伊藤　博文</v>
      </c>
      <c r="H3" s="106"/>
      <c r="I3" s="106"/>
      <c r="J3" s="106"/>
    </row>
    <row r="4" spans="1:10" s="2" customFormat="1" ht="27" customHeight="1">
      <c r="A4" s="109"/>
      <c r="B4" s="116" t="str">
        <f>'入力シート（女子）'!B6</f>
        <v>（○○○-○○○-○○○○）</v>
      </c>
      <c r="C4" s="117"/>
      <c r="D4" s="117"/>
      <c r="E4" s="118"/>
      <c r="F4" s="63" t="s">
        <v>12</v>
      </c>
      <c r="G4" s="110" t="str">
        <f>'入力シート（女子）'!B11</f>
        <v>山県　有朋（教)</v>
      </c>
      <c r="H4" s="111"/>
      <c r="I4" s="111"/>
      <c r="J4" s="112"/>
    </row>
    <row r="5" spans="1:10" s="2" customFormat="1" ht="22.5" customHeight="1">
      <c r="A5" s="107" t="str">
        <f>"《団体戦》支部順位"&amp;"（"&amp;LEFT('入力シート（女子）'!B4,1)&amp;"）"&amp;"位"</f>
        <v>《団体戦》支部順位（２）位</v>
      </c>
      <c r="B5" s="108"/>
      <c r="C5" s="108"/>
      <c r="D5" s="48"/>
      <c r="F5" s="107" t="s">
        <v>2</v>
      </c>
      <c r="G5" s="108"/>
      <c r="H5" s="108"/>
      <c r="I5" s="108"/>
      <c r="J5" s="108"/>
    </row>
    <row r="6" spans="1:17" s="2" customFormat="1" ht="28.5" customHeight="1">
      <c r="A6" s="3"/>
      <c r="B6" s="3" t="s">
        <v>11</v>
      </c>
      <c r="C6" s="3" t="s">
        <v>3</v>
      </c>
      <c r="D6" s="49" t="s">
        <v>55</v>
      </c>
      <c r="F6" s="3"/>
      <c r="G6" s="3" t="s">
        <v>11</v>
      </c>
      <c r="H6" s="3" t="s">
        <v>3</v>
      </c>
      <c r="I6" s="49" t="s">
        <v>55</v>
      </c>
      <c r="J6" s="3" t="s">
        <v>4</v>
      </c>
      <c r="L6" s="2" t="s">
        <v>20</v>
      </c>
      <c r="N6" s="2" t="s">
        <v>5</v>
      </c>
      <c r="Q6" s="2" t="s">
        <v>7</v>
      </c>
    </row>
    <row r="7" spans="1:18" s="2" customFormat="1" ht="28.5" customHeight="1">
      <c r="A7" s="5" t="s">
        <v>13</v>
      </c>
      <c r="B7" s="8" t="str">
        <f>IF(ISERROR(VLOOKUP(B8,'入力シート（女子）'!$B$13:$H$24,2,FALSE)),"",VLOOKUP(B8,'入力シート（女子）'!$B$13:$H$24,2,FALSE))</f>
        <v>ね</v>
      </c>
      <c r="C7" s="119">
        <f>IF(ISERROR(VLOOKUP(B8,'入力シート（女子）'!$B$13:$H$24,3,FALSE)),"",VLOOKUP(B8,'入力シート（女子）'!$B$13:$H$24,3,FALSE))</f>
        <v>3</v>
      </c>
      <c r="D7" s="119">
        <f>IF(ISERROR(VLOOKUP(B8,'入力シート（女子）'!$B$13:$H$24,4,FALSE)),"",VLOOKUP(B8,'入力シート（女子）'!$B$13:$H$24,4,FALSE))</f>
        <v>0</v>
      </c>
      <c r="F7" s="5" t="s">
        <v>5</v>
      </c>
      <c r="G7" s="8" t="str">
        <f>IF(ISERROR(VLOOKUP(G8,'入力シート（女子）'!$B$13:$H$24,2,FALSE)),"",VLOOKUP(G8,'入力シート（女子）'!$B$13:$H$24,2,FALSE))</f>
        <v>たつ</v>
      </c>
      <c r="H7" s="119">
        <f>IF(ISERROR(VLOOKUP(G8,'入力シート（女子）'!$B$13:$H$24,3,FALSE)),"",VLOOKUP(G8,'入力シート（女子）'!$B$13:$H$24,3,FALSE))</f>
        <v>3</v>
      </c>
      <c r="I7" s="125">
        <f>IF(ISERROR(VLOOKUP(G8,'入力シート（女子）'!$B$13:$H$24,4,FALSE)),"",VLOOKUP(G8,'入力シート（女子）'!$B$13:$H$24,4,FALSE))</f>
        <v>0</v>
      </c>
      <c r="J7" s="121">
        <f>IF(ISERROR(VLOOKUP(G8,'入力シート（女子）'!$B$13:$H$24,7,FALSE)),"",VLOOKUP(G8,'入力シート（女子）'!$B$13:$H$24,7,FALSE))</f>
        <v>0</v>
      </c>
      <c r="L7" s="2" t="s">
        <v>34</v>
      </c>
      <c r="N7" s="2" t="str">
        <f>+G8</f>
        <v>辰</v>
      </c>
      <c r="O7" s="2" t="str">
        <f>+G7</f>
        <v>たつ</v>
      </c>
      <c r="Q7" s="2" t="str">
        <f>G18</f>
        <v>子</v>
      </c>
      <c r="R7" s="2" t="str">
        <f>G17</f>
        <v>ね</v>
      </c>
    </row>
    <row r="8" spans="1:18" s="2" customFormat="1" ht="28.5" customHeight="1">
      <c r="A8" s="6">
        <v>1</v>
      </c>
      <c r="B8" s="16" t="str">
        <f>INDEX('入力シート（女子）'!$B:$B,SMALL(INDEX(('入力シート（女子）'!$F$13:$F$113&lt;&gt;L$6)*1000+ROW('入力シート（女子）'!$F$13:$F$113),),ROW(B1)))&amp;""</f>
        <v>子</v>
      </c>
      <c r="C8" s="120"/>
      <c r="D8" s="120"/>
      <c r="F8" s="6">
        <v>1</v>
      </c>
      <c r="G8" s="16" t="str">
        <f>INDEX('入力シート（女子）'!$B:$B,SMALL(INDEX(('入力シート（女子）'!$G$13:$G$24&lt;&gt;L$7)*1000+ROW('入力シート（女子）'!$G$13:$G$24),),ROW(B1)))&amp;""</f>
        <v>辰</v>
      </c>
      <c r="H8" s="120"/>
      <c r="I8" s="126"/>
      <c r="J8" s="122"/>
      <c r="L8" s="2" t="s">
        <v>36</v>
      </c>
      <c r="N8" s="2" t="str">
        <f>G10</f>
        <v>巳</v>
      </c>
      <c r="O8" s="2" t="str">
        <f>G9</f>
        <v>み</v>
      </c>
      <c r="Q8" s="2" t="str">
        <f>G20</f>
        <v>丑</v>
      </c>
      <c r="R8" s="2" t="str">
        <f>G19</f>
        <v>うし</v>
      </c>
    </row>
    <row r="9" spans="1:18" s="2" customFormat="1" ht="28.5" customHeight="1">
      <c r="A9" s="5" t="s">
        <v>14</v>
      </c>
      <c r="B9" s="8" t="str">
        <f>IF(ISERROR(VLOOKUP(B10,'入力シート（女子）'!$B$13:$H$24,2,FALSE)),"",VLOOKUP(B10,'入力シート（女子）'!$B$13:$H$24,2,FALSE))</f>
        <v>うし</v>
      </c>
      <c r="C9" s="119">
        <f>IF(ISERROR(VLOOKUP(B10,'入力シート（女子）'!$B$13:$H$24,3,FALSE)),"",VLOOKUP(B10,'入力シート（女子）'!$B$13:$H$24,3,FALSE))</f>
        <v>3</v>
      </c>
      <c r="D9" s="119">
        <f>IF(ISERROR(VLOOKUP(B10,'入力シート（女子）'!$B$13:$H$24,4,FALSE)),"",VLOOKUP(B10,'入力シート（女子）'!$B$13:$H$24,4,FALSE))</f>
        <v>0</v>
      </c>
      <c r="F9" s="5" t="s">
        <v>5</v>
      </c>
      <c r="G9" s="8" t="str">
        <f>IF(ISERROR(VLOOKUP(G10,'入力シート（女子）'!$B$13:$H$24,2,FALSE)),"",VLOOKUP(G10,'入力シート（女子）'!$B$13:$H$24,2,FALSE))</f>
        <v>み</v>
      </c>
      <c r="H9" s="119">
        <f>IF(ISERROR(VLOOKUP(G10,'入力シート（女子）'!$B$13:$H$24,3,FALSE)),"",VLOOKUP(G10,'入力シート（女子）'!$B$13:$H$24,3,FALSE))</f>
        <v>3</v>
      </c>
      <c r="I9" s="125">
        <f>IF(ISERROR(VLOOKUP(G10,'入力シート（女子）'!$B$13:$H$24,4,FALSE)),"",VLOOKUP(G10,'入力シート（女子）'!$B$13:$H$24,4,FALSE))</f>
        <v>0</v>
      </c>
      <c r="J9" s="121">
        <f>IF(ISERROR(VLOOKUP(G10,'入力シート（女子）'!$B$13:$H$24,7,FALSE)),"",VLOOKUP(G10,'入力シート（女子）'!$B$13:$H$24,7,FALSE))</f>
        <v>0</v>
      </c>
      <c r="L9" s="2" t="s">
        <v>37</v>
      </c>
      <c r="N9" s="2" t="str">
        <f>G12</f>
        <v>午</v>
      </c>
      <c r="O9" s="2" t="str">
        <f>G11</f>
        <v>うま</v>
      </c>
      <c r="Q9" s="2" t="str">
        <f>G22</f>
        <v>寅</v>
      </c>
      <c r="R9" s="2" t="str">
        <f>G21</f>
        <v>とら</v>
      </c>
    </row>
    <row r="10" spans="1:18" s="2" customFormat="1" ht="28.5" customHeight="1" thickBot="1">
      <c r="A10" s="6">
        <v>2</v>
      </c>
      <c r="B10" s="16" t="str">
        <f>INDEX('入力シート（女子）'!$B:$B,SMALL(INDEX(('入力シート（女子）'!$F$13:$F$113&lt;&gt;L$6)*1000+ROW('入力シート（女子）'!$F$13:$F$113),),ROW(B2)))&amp;""</f>
        <v>丑</v>
      </c>
      <c r="C10" s="120"/>
      <c r="D10" s="120"/>
      <c r="F10" s="14">
        <v>2</v>
      </c>
      <c r="G10" s="17" t="str">
        <f>INDEX('入力シート（女子）'!$B:$B,SMALL(INDEX(('入力シート（女子）'!$G$13:$G$24&lt;&gt;L$8)*1000+ROW('入力シート（女子）'!$G$13:$G$24),),ROW(B1)))&amp;""</f>
        <v>巳</v>
      </c>
      <c r="H10" s="123"/>
      <c r="I10" s="127"/>
      <c r="J10" s="124"/>
      <c r="L10" s="2" t="s">
        <v>38</v>
      </c>
      <c r="N10" s="2" t="str">
        <f>G14</f>
        <v>亥</v>
      </c>
      <c r="O10" s="2" t="str">
        <f>G13</f>
        <v>い</v>
      </c>
      <c r="Q10" s="2" t="str">
        <f>G24</f>
        <v>卯</v>
      </c>
      <c r="R10" s="2" t="str">
        <f>G23</f>
        <v>う</v>
      </c>
    </row>
    <row r="11" spans="1:18" s="2" customFormat="1" ht="28.5" customHeight="1" thickTop="1">
      <c r="A11" s="5" t="s">
        <v>14</v>
      </c>
      <c r="B11" s="8" t="str">
        <f>IF(ISERROR(VLOOKUP(B12,'入力シート（女子）'!$B$13:$H$24,2,FALSE)),"",VLOOKUP(B12,'入力シート（女子）'!$B$13:$H$24,2,FALSE))</f>
        <v>とら</v>
      </c>
      <c r="C11" s="119">
        <f>IF(ISERROR(VLOOKUP(B12,'入力シート（女子）'!$B$13:$H$24,3,FALSE)),"",VLOOKUP(B12,'入力シート（女子）'!$B$13:$H$24,3,FALSE))</f>
        <v>3</v>
      </c>
      <c r="D11" s="119">
        <f>IF(ISERROR(VLOOKUP(B12,'入力シート（女子）'!$B$13:$H$24,4,FALSE)),"",VLOOKUP(B12,'入力シート（女子）'!$B$13:$H$24,4,FALSE))</f>
        <v>0</v>
      </c>
      <c r="F11" s="11" t="s">
        <v>5</v>
      </c>
      <c r="G11" s="9" t="str">
        <f>IF(ISERROR(VLOOKUP(G12,'入力シート（女子）'!$B$13:$H$24,2,FALSE)),"",VLOOKUP(G12,'入力シート（女子）'!$B$13:$H$24,2,FALSE))</f>
        <v>うま</v>
      </c>
      <c r="H11" s="128">
        <f>IF(ISERROR(VLOOKUP(G12,'入力シート（女子）'!$B$13:$H$24,3,FALSE)),"",VLOOKUP(G12,'入力シート（女子）'!$B$13:$H$24,3,FALSE))</f>
        <v>3</v>
      </c>
      <c r="I11" s="130">
        <f>IF(ISERROR(VLOOKUP(G12,'入力シート（女子）'!$B$13:$H$24,4,FALSE)),"",VLOOKUP(G12,'入力シート（女子）'!$B$13:$H$24,4,FALSE))</f>
        <v>0</v>
      </c>
      <c r="J11" s="129">
        <f>IF(ISERROR(VLOOKUP(G12,'入力シート（女子）'!$B$13:$H$24,7,FALSE)),"",VLOOKUP(G12,'入力シート（女子）'!$B$13:$H$24,7,FALSE))</f>
        <v>0</v>
      </c>
      <c r="L11" s="2" t="s">
        <v>35</v>
      </c>
      <c r="Q11" s="2" t="str">
        <f>G26</f>
        <v>未</v>
      </c>
      <c r="R11" s="2" t="str">
        <f>G25</f>
        <v>ひつじ</v>
      </c>
    </row>
    <row r="12" spans="1:18" s="2" customFormat="1" ht="28.5" customHeight="1">
      <c r="A12" s="6">
        <v>3</v>
      </c>
      <c r="B12" s="16" t="str">
        <f>INDEX('入力シート（女子）'!$B:$B,SMALL(INDEX(('入力シート（女子）'!$F$13:$F$113&lt;&gt;L$6)*1000+ROW('入力シート（女子）'!$F$13:$F$113),),ROW(B3)))&amp;""</f>
        <v>寅</v>
      </c>
      <c r="C12" s="120"/>
      <c r="D12" s="120"/>
      <c r="F12" s="6">
        <v>3</v>
      </c>
      <c r="G12" s="16" t="str">
        <f>INDEX('入力シート（女子）'!$B:$B,SMALL(INDEX(('入力シート（女子）'!$G$13:$G$24&lt;&gt;L$9)*1000+ROW('入力シート（女子）'!$G$13:$G$24),),ROW(B1)))&amp;""</f>
        <v>午</v>
      </c>
      <c r="H12" s="120"/>
      <c r="I12" s="126"/>
      <c r="J12" s="122"/>
      <c r="L12" s="2" t="s">
        <v>32</v>
      </c>
      <c r="Q12" s="2" t="str">
        <f>G28</f>
        <v>申</v>
      </c>
      <c r="R12" s="2" t="str">
        <f>G27</f>
        <v>さる</v>
      </c>
    </row>
    <row r="13" spans="1:18" s="2" customFormat="1" ht="28.5" customHeight="1">
      <c r="A13" s="5" t="s">
        <v>14</v>
      </c>
      <c r="B13" s="8" t="str">
        <f>IF(ISERROR(VLOOKUP(B14,'入力シート（女子）'!$B$13:$H$24,2,FALSE)),"",VLOOKUP(B14,'入力シート（女子）'!$B$13:$H$24,2,FALSE))</f>
        <v>う</v>
      </c>
      <c r="C13" s="119">
        <f>IF(ISERROR(VLOOKUP(B14,'入力シート（女子）'!$B$13:$H$24,3,FALSE)),"",VLOOKUP(B14,'入力シート（女子）'!$B$13:$H$24,3,FALSE))</f>
        <v>3</v>
      </c>
      <c r="D13" s="119">
        <f>IF(ISERROR(VLOOKUP(B14,'入力シート（女子）'!$B$13:$H$24,4,FALSE)),"",VLOOKUP(B14,'入力シート（女子）'!$B$13:$H$24,4,FALSE))</f>
        <v>0</v>
      </c>
      <c r="F13" s="5" t="s">
        <v>5</v>
      </c>
      <c r="G13" s="8" t="str">
        <f>IF(ISERROR(VLOOKUP(G14,'入力シート（女子）'!$B$13:$H$24,2,FALSE)),"",VLOOKUP(G14,'入力シート（女子）'!$B$13:$H$24,2,FALSE))</f>
        <v>い</v>
      </c>
      <c r="H13" s="119">
        <f>IF(ISERROR(VLOOKUP(G14,'入力シート（女子）'!$B$13:$H$24,3,FALSE)),"",VLOOKUP(G14,'入力シート（女子）'!$B$13:$H$24,3,FALSE))</f>
        <v>3</v>
      </c>
      <c r="I13" s="125">
        <f>IF(ISERROR(VLOOKUP(G14,'入力シート（女子）'!$B$13:$H$24,4,FALSE)),"",VLOOKUP(G14,'入力シート（女子）'!$B$13:$H$24,4,FALSE))</f>
        <v>0</v>
      </c>
      <c r="J13" s="121">
        <f>IF(ISERROR(VLOOKUP(G14,'入力シート（女子）'!$B$13:$H$24,7,FALSE)),"",VLOOKUP(G14,'入力シート（女子）'!$B$13:$H$24,7,FALSE))</f>
        <v>0</v>
      </c>
      <c r="L13" s="2" t="s">
        <v>39</v>
      </c>
      <c r="Q13" s="2" t="str">
        <f>G30</f>
        <v>酉</v>
      </c>
      <c r="R13" s="2" t="str">
        <f>G29</f>
        <v>とり</v>
      </c>
    </row>
    <row r="14" spans="1:18" s="2" customFormat="1" ht="28.5" customHeight="1">
      <c r="A14" s="6">
        <v>4</v>
      </c>
      <c r="B14" s="16" t="str">
        <f>INDEX('入力シート（女子）'!$B:$B,SMALL(INDEX(('入力シート（女子）'!$F$13:$F$113&lt;&gt;L$6)*1000+ROW('入力シート（女子）'!$F$13:$F$113),),ROW(B4)))&amp;""</f>
        <v>卯</v>
      </c>
      <c r="C14" s="120"/>
      <c r="D14" s="120"/>
      <c r="F14" s="6">
        <v>4</v>
      </c>
      <c r="G14" s="16" t="str">
        <f>INDEX('入力シート（女子）'!$B:$B,SMALL(INDEX(('入力シート（女子）'!$G$13:$G$24&lt;&gt;L$10)*1000+ROW('入力シート（女子）'!$G$13:$G$24),),ROW(B1)))&amp;""</f>
        <v>亥</v>
      </c>
      <c r="H14" s="120"/>
      <c r="I14" s="126"/>
      <c r="J14" s="122"/>
      <c r="L14" s="2" t="s">
        <v>40</v>
      </c>
      <c r="Q14" s="2" t="str">
        <f>G32</f>
        <v>戌</v>
      </c>
      <c r="R14" s="2" t="str">
        <f>G31</f>
        <v>いぬ</v>
      </c>
    </row>
    <row r="15" spans="1:10" s="2" customFormat="1" ht="28.5" customHeight="1">
      <c r="A15" s="5" t="s">
        <v>14</v>
      </c>
      <c r="B15" s="8" t="str">
        <f>IF(ISERROR(VLOOKUP(B16,'入力シート（女子）'!$B$13:$H$24,2,FALSE)),"",VLOOKUP(B16,'入力シート（女子）'!$B$13:$H$24,2,FALSE))</f>
        <v>たつ</v>
      </c>
      <c r="C15" s="119">
        <f>IF(ISERROR(VLOOKUP(B16,'入力シート（女子）'!$B$13:$H$24,3,FALSE)),"",VLOOKUP(B16,'入力シート（女子）'!$B$13:$H$24,3,FALSE))</f>
        <v>3</v>
      </c>
      <c r="D15" s="119">
        <f>IF(ISERROR(VLOOKUP(B16,'入力シート（女子）'!$B$13:$H$24,4,FALSE)),"",VLOOKUP(B16,'入力シート（女子）'!$B$13:$H$24,4,FALSE))</f>
        <v>0</v>
      </c>
      <c r="F15" s="133" t="s">
        <v>6</v>
      </c>
      <c r="G15" s="133"/>
      <c r="H15" s="133"/>
      <c r="I15" s="133"/>
      <c r="J15" s="133"/>
    </row>
    <row r="16" spans="1:10" s="2" customFormat="1" ht="28.5" customHeight="1">
      <c r="A16" s="6">
        <v>5</v>
      </c>
      <c r="B16" s="16" t="str">
        <f>INDEX('入力シート（女子）'!$B:$B,SMALL(INDEX(('入力シート（女子）'!$F$13:$F$113&lt;&gt;L$6)*1000+ROW('入力シート（女子）'!$F$13:$F$113),),ROW(B5)))&amp;""</f>
        <v>辰</v>
      </c>
      <c r="C16" s="120"/>
      <c r="D16" s="120"/>
      <c r="F16" s="10"/>
      <c r="G16" s="3" t="s">
        <v>11</v>
      </c>
      <c r="H16" s="3" t="s">
        <v>3</v>
      </c>
      <c r="I16" s="49" t="s">
        <v>55</v>
      </c>
      <c r="J16" s="3" t="s">
        <v>4</v>
      </c>
    </row>
    <row r="17" spans="1:10" s="2" customFormat="1" ht="28.5" customHeight="1">
      <c r="A17" s="5" t="s">
        <v>14</v>
      </c>
      <c r="B17" s="8" t="str">
        <f>IF(ISERROR(VLOOKUP(B18,'入力シート（女子）'!$B$13:$H$24,2,FALSE)),"",VLOOKUP(B18,'入力シート（女子）'!$B$13:$H$24,2,FALSE))</f>
        <v>み</v>
      </c>
      <c r="C17" s="119">
        <f>IF(ISERROR(VLOOKUP(B18,'入力シート（女子）'!$B$13:$H$24,3,FALSE)),"",VLOOKUP(B18,'入力シート（女子）'!$B$13:$H$24,3,FALSE))</f>
        <v>3</v>
      </c>
      <c r="D17" s="119">
        <f>IF(ISERROR(VLOOKUP(B18,'入力シート（女子）'!$B$13:$H$24,4,FALSE)),"",VLOOKUP(B18,'入力シート（女子）'!$B$13:$H$24,4,FALSE))</f>
        <v>0</v>
      </c>
      <c r="F17" s="134" t="s">
        <v>7</v>
      </c>
      <c r="G17" s="8" t="str">
        <f>IF(ISERROR(VLOOKUP(G18,'入力シート（女子）'!$B$13:$H$24,2,FALSE)),"",VLOOKUP(G18,'入力シート（女子）'!$B$13:$H$24,2,FALSE))</f>
        <v>ね</v>
      </c>
      <c r="H17" s="119">
        <f>IF(ISERROR(VLOOKUP(G18,'入力シート（女子）'!$B$13:$H$24,3,FALSE)),"",VLOOKUP(G18,'入力シート（女子）'!$B$13:$H$24,3,FALSE))</f>
        <v>3</v>
      </c>
      <c r="I17" s="125">
        <f>IF(ISERROR(VLOOKUP(G18,'入力シート（女子）'!$B$13:$H$24,4,FALSE)),"",VLOOKUP(G18,'入力シート（女子）'!$B$13:$H$24,4,FALSE))</f>
        <v>0</v>
      </c>
      <c r="J17" s="121">
        <f>IF(ISERROR(VLOOKUP(G18,'入力シート（女子）'!$B$13:$H$24,7,FALSE)),"",VLOOKUP(G18,'入力シート（女子）'!$B$13:$H$24,7,FALSE))</f>
        <v>0</v>
      </c>
    </row>
    <row r="18" spans="1:10" s="2" customFormat="1" ht="28.5" customHeight="1">
      <c r="A18" s="6">
        <v>6</v>
      </c>
      <c r="B18" s="16" t="str">
        <f>INDEX('入力シート（女子）'!$B:$B,SMALL(INDEX(('入力シート（女子）'!$F$13:$F$113&lt;&gt;L$6)*1000+ROW('入力シート（女子）'!$F$13:$F$113),),ROW(B6)))&amp;""</f>
        <v>巳</v>
      </c>
      <c r="C18" s="120"/>
      <c r="D18" s="120"/>
      <c r="F18" s="131"/>
      <c r="G18" s="16" t="str">
        <f>INDEX('入力シート（女子）'!$B:$B,SMALL(INDEX(('入力シート（女子）'!$G$13:$G$24&lt;&gt;L$11)*1000+ROW('入力シート（女子）'!$G$13:$G$24),),ROW(B1)))&amp;""</f>
        <v>子</v>
      </c>
      <c r="H18" s="120"/>
      <c r="I18" s="126"/>
      <c r="J18" s="122"/>
    </row>
    <row r="19" spans="1:10" s="2" customFormat="1" ht="28.5" customHeight="1">
      <c r="A19" s="5" t="s">
        <v>14</v>
      </c>
      <c r="B19" s="8" t="str">
        <f>IF(ISERROR(VLOOKUP(B20,'入力シート（女子）'!$B$13:$H$24,2,FALSE)),"",VLOOKUP(B20,'入力シート（女子）'!$B$13:$H$24,2,FALSE))</f>
        <v>うま</v>
      </c>
      <c r="C19" s="119">
        <f>IF(ISERROR(VLOOKUP(B20,'入力シート（女子）'!$B$13:$H$24,3,FALSE)),"",VLOOKUP(B20,'入力シート（女子）'!$B$13:$H$24,3,FALSE))</f>
        <v>3</v>
      </c>
      <c r="D19" s="119">
        <f>IF(ISERROR(VLOOKUP(B20,'入力シート（女子）'!$B$13:$H$24,4,FALSE)),"",VLOOKUP(B20,'入力シート（女子）'!$B$13:$H$24,4,FALSE))</f>
        <v>0</v>
      </c>
      <c r="F19" s="131">
        <v>1</v>
      </c>
      <c r="G19" s="8" t="str">
        <f>IF(ISERROR(VLOOKUP(G20,'入力シート（女子）'!$B$13:$H$24,2,FALSE)),"",VLOOKUP(G20,'入力シート（女子）'!$B$13:$H$24,2,FALSE))</f>
        <v>うし</v>
      </c>
      <c r="H19" s="119">
        <f>IF(ISERROR(VLOOKUP(G20,'入力シート（女子）'!$B$13:$H$24,3,FALSE)),"",VLOOKUP(G20,'入力シート（女子）'!$B$13:$H$24,3,FALSE))</f>
        <v>3</v>
      </c>
      <c r="I19" s="125">
        <f>IF(ISERROR(VLOOKUP(G20,'入力シート（女子）'!$B$13:$H$24,4,FALSE)),"",VLOOKUP(G20,'入力シート（女子）'!$B$13:$H$24,4,FALSE))</f>
        <v>0</v>
      </c>
      <c r="J19" s="121">
        <f>IF(ISERROR(VLOOKUP(G20,'入力シート（女子）'!$B$13:$H$24,7,FALSE)),"",VLOOKUP(G20,'入力シート（女子）'!$B$13:$H$24,7,FALSE))</f>
        <v>0</v>
      </c>
    </row>
    <row r="20" spans="1:10" s="2" customFormat="1" ht="28.5" customHeight="1">
      <c r="A20" s="6">
        <v>7</v>
      </c>
      <c r="B20" s="16" t="str">
        <f>INDEX('入力シート（女子）'!$B:$B,SMALL(INDEX(('入力シート（女子）'!$F$13:$F$113&lt;&gt;L$6)*1000+ROW('入力シート（女子）'!$F$13:$F$113),),ROW(B7)))&amp;""</f>
        <v>午</v>
      </c>
      <c r="C20" s="120"/>
      <c r="D20" s="120"/>
      <c r="F20" s="132"/>
      <c r="G20" s="16" t="str">
        <f>INDEX('入力シート（女子）'!$B:$B,SMALL(INDEX(('入力シート（女子）'!$G$13:$G$24&lt;&gt;L$11)*1000+ROW('入力シート（女子）'!$G$13:$G$24),),ROW(B2)))&amp;""</f>
        <v>丑</v>
      </c>
      <c r="H20" s="120"/>
      <c r="I20" s="126"/>
      <c r="J20" s="122"/>
    </row>
    <row r="21" spans="1:10" s="2" customFormat="1" ht="28.5" customHeight="1">
      <c r="A21" s="136"/>
      <c r="B21" s="22"/>
      <c r="C21" s="138"/>
      <c r="D21" s="23"/>
      <c r="F21" s="134" t="s">
        <v>7</v>
      </c>
      <c r="G21" s="8" t="str">
        <f>IF(ISERROR(VLOOKUP(G22,'入力シート（女子）'!$B$13:$H$24,2,FALSE)),"",VLOOKUP(G22,'入力シート（女子）'!$B$13:$H$24,2,FALSE))</f>
        <v>とら</v>
      </c>
      <c r="H21" s="119">
        <f>IF(ISERROR(VLOOKUP(G22,'入力シート（女子）'!$B$13:$H$24,3,FALSE)),"",VLOOKUP(G22,'入力シート（女子）'!$B$13:$H$24,3,FALSE))</f>
        <v>3</v>
      </c>
      <c r="I21" s="125">
        <f>IF(ISERROR(VLOOKUP(G22,'入力シート（女子）'!$B$13:$H$24,4,FALSE)),"",VLOOKUP(G22,'入力シート（女子）'!$B$13:$H$24,4,FALSE))</f>
        <v>0</v>
      </c>
      <c r="J21" s="121">
        <f>IF(ISERROR(VLOOKUP(G22,'入力シート（女子）'!$B$13:$H$24,7,FALSE)),"",VLOOKUP(G22,'入力シート（女子）'!$B$13:$H$24,7,FALSE))</f>
        <v>0</v>
      </c>
    </row>
    <row r="22" spans="1:10" s="2" customFormat="1" ht="28.5" customHeight="1">
      <c r="A22" s="137"/>
      <c r="B22" s="23"/>
      <c r="C22" s="139"/>
      <c r="D22" s="23"/>
      <c r="F22" s="131"/>
      <c r="G22" s="16" t="str">
        <f>INDEX('入力シート（女子）'!$B:$B,SMALL(INDEX(('入力シート（女子）'!$G$13:$G$24&lt;&gt;L$12)*1000+ROW('入力シート（女子）'!$G$13:$G$24),),ROW(B1)))&amp;""</f>
        <v>寅</v>
      </c>
      <c r="H22" s="120"/>
      <c r="I22" s="126"/>
      <c r="J22" s="122"/>
    </row>
    <row r="23" spans="6:10" s="2" customFormat="1" ht="28.5" customHeight="1">
      <c r="F23" s="131">
        <v>2</v>
      </c>
      <c r="G23" s="8" t="str">
        <f>IF(ISERROR(VLOOKUP(G24,'入力シート（女子）'!$B$13:$H$24,2,FALSE)),"",VLOOKUP(G24,'入力シート（女子）'!$B$13:$H$24,2,FALSE))</f>
        <v>う</v>
      </c>
      <c r="H23" s="119">
        <f>IF(ISERROR(VLOOKUP(G24,'入力シート（女子）'!$B$13:$H$24,3,FALSE)),"",VLOOKUP(G24,'入力シート（女子）'!$B$13:$H$24,3,FALSE))</f>
        <v>3</v>
      </c>
      <c r="I23" s="125">
        <f>IF(ISERROR(VLOOKUP(G24,'入力シート（女子）'!$B$13:$H$24,4,FALSE)),"",VLOOKUP(G24,'入力シート（女子）'!$B$13:$H$24,4,FALSE))</f>
        <v>0</v>
      </c>
      <c r="J23" s="121">
        <f>IF(ISERROR(VLOOKUP(G24,'入力シート（女子）'!$B$13:$H$24,7,FALSE)),"",VLOOKUP(G24,'入力シート（女子）'!$B$13:$H$24,7,FALSE))</f>
        <v>0</v>
      </c>
    </row>
    <row r="24" spans="6:12" s="2" customFormat="1" ht="28.5" customHeight="1" thickBot="1">
      <c r="F24" s="135"/>
      <c r="G24" s="18" t="str">
        <f>INDEX('入力シート（女子）'!$B:$B,SMALL(INDEX(('入力シート（女子）'!$G$13:$G$24&lt;&gt;L$12)*1000+ROW('入力シート（女子）'!$G$13:$G$24),),ROW(B2)))&amp;""</f>
        <v>卯</v>
      </c>
      <c r="H24" s="123"/>
      <c r="I24" s="127"/>
      <c r="J24" s="124"/>
      <c r="L24" s="20"/>
    </row>
    <row r="25" spans="1:10" s="2" customFormat="1" ht="28.5" customHeight="1" thickTop="1">
      <c r="A25" s="137"/>
      <c r="B25" s="137"/>
      <c r="C25" s="137"/>
      <c r="F25" s="131" t="s">
        <v>7</v>
      </c>
      <c r="G25" s="9" t="str">
        <f>IF(ISERROR(VLOOKUP(G26,'入力シート（女子）'!$B$13:$H$24,2,FALSE)),"",VLOOKUP(G26,'入力シート（女子）'!$B$13:$H$24,2,FALSE))</f>
        <v>ひつじ</v>
      </c>
      <c r="H25" s="128">
        <f>IF(ISERROR(VLOOKUP(G26,'入力シート（女子）'!$B$13:$H$24,3,FALSE)),"",VLOOKUP(G26,'入力シート（女子）'!$B$13:$H$24,3,FALSE))</f>
        <v>3</v>
      </c>
      <c r="I25" s="130">
        <f>IF(ISERROR(VLOOKUP(G26,'入力シート（女子）'!$B$13:$H$24,4,FALSE)),"",VLOOKUP(G26,'入力シート（女子）'!$B$13:$H$24,4,FALSE))</f>
        <v>0</v>
      </c>
      <c r="J25" s="129">
        <f>IF(ISERROR(VLOOKUP(G26,'入力シート（女子）'!$B$13:$H$24,7,FALSE)),"",VLOOKUP(G26,'入力シート（女子）'!$B$13:$H$24,7,FALSE))</f>
        <v>0</v>
      </c>
    </row>
    <row r="26" spans="1:10" s="2" customFormat="1" ht="28.5" customHeight="1">
      <c r="A26" s="137"/>
      <c r="B26" s="137"/>
      <c r="C26" s="137"/>
      <c r="F26" s="131"/>
      <c r="G26" s="16" t="str">
        <f>INDEX('入力シート（女子）'!$B:$B,SMALL(INDEX(('入力シート（女子）'!$G$13:$G$24&lt;&gt;L$13)*1000+ROW('入力シート（女子）'!$G$13:$G$24),),ROW(B1)))&amp;""</f>
        <v>未</v>
      </c>
      <c r="H26" s="120"/>
      <c r="I26" s="126"/>
      <c r="J26" s="122"/>
    </row>
    <row r="27" spans="1:10" s="2" customFormat="1" ht="28.5" customHeight="1">
      <c r="A27" s="137"/>
      <c r="B27" s="137"/>
      <c r="C27" s="137"/>
      <c r="F27" s="131">
        <v>3</v>
      </c>
      <c r="G27" s="8" t="str">
        <f>IF(ISERROR(VLOOKUP(G28,'入力シート（女子）'!$B$13:$H$24,2,FALSE)),"",VLOOKUP(G28,'入力シート（女子）'!$B$13:$H$24,2,FALSE))</f>
        <v>さる</v>
      </c>
      <c r="H27" s="119">
        <f>IF(ISERROR(VLOOKUP(G28,'入力シート（女子）'!$B$13:$H$24,3,FALSE)),"",VLOOKUP(G28,'入力シート（女子）'!$B$13:$H$24,3,FALSE))</f>
        <v>3</v>
      </c>
      <c r="I27" s="125">
        <f>IF(ISERROR(VLOOKUP(G28,'入力シート（女子）'!$B$13:$H$24,4,FALSE)),"",VLOOKUP(G28,'入力シート（女子）'!$B$13:$H$24,4,FALSE))</f>
        <v>0</v>
      </c>
      <c r="J27" s="121">
        <f>IF(ISERROR(VLOOKUP(G28,'入力シート（女子）'!$B$13:$H$24,7,FALSE)),"",VLOOKUP(G28,'入力シート（女子）'!$B$13:$H$24,7,FALSE))</f>
        <v>0</v>
      </c>
    </row>
    <row r="28" spans="6:10" s="2" customFormat="1" ht="28.5" customHeight="1">
      <c r="F28" s="132"/>
      <c r="G28" s="16" t="str">
        <f>INDEX('入力シート（女子）'!$B:$B,SMALL(INDEX(('入力シート（女子）'!$G$13:$G$24&lt;&gt;L$13)*1000+ROW('入力シート（女子）'!$G$13:$G$24),),ROW(B2)))&amp;""</f>
        <v>申</v>
      </c>
      <c r="H28" s="120"/>
      <c r="I28" s="126"/>
      <c r="J28" s="122"/>
    </row>
    <row r="29" spans="6:10" s="2" customFormat="1" ht="28.5" customHeight="1">
      <c r="F29" s="134" t="s">
        <v>7</v>
      </c>
      <c r="G29" s="8" t="str">
        <f>IF(ISERROR(VLOOKUP(G30,'入力シート（女子）'!$B$13:$H$24,2,FALSE)),"",VLOOKUP(G30,'入力シート（女子）'!$B$13:$H$24,2,FALSE))</f>
        <v>とり</v>
      </c>
      <c r="H29" s="119">
        <f>IF(ISERROR(VLOOKUP(G30,'入力シート（女子）'!$B$13:$H$24,3,FALSE)),"",VLOOKUP(G30,'入力シート（女子）'!$B$13:$H$24,3,FALSE))</f>
        <v>3</v>
      </c>
      <c r="I29" s="125">
        <f>IF(ISERROR(VLOOKUP(G30,'入力シート（女子）'!$B$13:$H$24,4,FALSE)),"",VLOOKUP(G30,'入力シート（女子）'!$B$13:$H$24,4,FALSE))</f>
        <v>0</v>
      </c>
      <c r="J29" s="121">
        <f>IF(ISERROR(VLOOKUP(G30,'入力シート（女子）'!$B$13:$H$24,7,FALSE)),"",VLOOKUP(G30,'入力シート（女子）'!$B$13:$H$24,7,FALSE))</f>
        <v>0</v>
      </c>
    </row>
    <row r="30" spans="6:10" s="2" customFormat="1" ht="28.5" customHeight="1">
      <c r="F30" s="131"/>
      <c r="G30" s="16" t="str">
        <f>INDEX('入力シート（女子）'!$B:$B,SMALL(INDEX(('入力シート（女子）'!$G$13:$G$24&lt;&gt;L$14)*1000+ROW('入力シート（女子）'!$G$13:$G$24),),ROW(B1)))&amp;""</f>
        <v>酉</v>
      </c>
      <c r="H30" s="120"/>
      <c r="I30" s="126"/>
      <c r="J30" s="122"/>
    </row>
    <row r="31" spans="1:10" s="2" customFormat="1" ht="28.5" customHeight="1">
      <c r="A31" s="19" t="s">
        <v>8</v>
      </c>
      <c r="F31" s="131">
        <v>4</v>
      </c>
      <c r="G31" s="8" t="str">
        <f>IF(ISERROR(VLOOKUP(G32,'入力シート（女子）'!$B$13:$H$24,2,FALSE)),"",VLOOKUP(G32,'入力シート（女子）'!$B$13:$H$24,2,FALSE))</f>
        <v>いぬ</v>
      </c>
      <c r="H31" s="119">
        <f>IF(ISERROR(VLOOKUP(G32,'入力シート（女子）'!$B$13:$H$24,3,FALSE)),"",VLOOKUP(G32,'入力シート（女子）'!$B$13:$H$24,3,FALSE))</f>
        <v>3</v>
      </c>
      <c r="I31" s="125">
        <f>IF(ISERROR(VLOOKUP(G32,'入力シート（女子）'!$B$13:$H$24,4,FALSE)),"",VLOOKUP(G32,'入力シート（女子）'!$B$13:$H$24,4,FALSE))</f>
        <v>0</v>
      </c>
      <c r="J31" s="121">
        <f>IF(ISERROR(VLOOKUP(G32,'入力シート（女子）'!$B$13:$H$24,7,FALSE)),"",VLOOKUP(G32,'入力シート（女子）'!$B$13:$H$24,7,FALSE))</f>
        <v>0</v>
      </c>
    </row>
    <row r="32" spans="2:10" s="2" customFormat="1" ht="28.5" customHeight="1">
      <c r="B32" s="15" t="str">
        <f>'入力シート（女子）'!B7</f>
        <v>令和３年　８　月　９　日</v>
      </c>
      <c r="F32" s="132"/>
      <c r="G32" s="16" t="str">
        <f>INDEX('入力シート（女子）'!$B:$B,SMALL(INDEX(('入力シート（女子）'!$G$13:$G$24&lt;&gt;L$14)*1000+ROW('入力シート（女子）'!$G$13:$G$24),),ROW(B2)))&amp;""</f>
        <v>戌</v>
      </c>
      <c r="H32" s="120"/>
      <c r="I32" s="126"/>
      <c r="J32" s="122"/>
    </row>
    <row r="33" spans="1:11" s="2" customFormat="1" ht="38.25" customHeight="1">
      <c r="A33" s="150" t="s">
        <v>56</v>
      </c>
      <c r="B33" s="150"/>
      <c r="C33" s="150"/>
      <c r="D33" s="150"/>
      <c r="E33" s="150"/>
      <c r="F33" s="150"/>
      <c r="G33" s="150"/>
      <c r="H33" s="150"/>
      <c r="I33" s="150"/>
      <c r="J33" s="150"/>
      <c r="K33" s="21"/>
    </row>
    <row r="34" s="2" customFormat="1" ht="6.75" customHeight="1">
      <c r="B34" s="4"/>
    </row>
    <row r="35" spans="1:10" s="2" customFormat="1" ht="16.5" customHeight="1">
      <c r="A35" s="12" t="s">
        <v>9</v>
      </c>
      <c r="B35" s="140" t="str">
        <f>'入力シート（女子）'!B2&amp;"    校 長 　　"&amp;'入力シート（女子）'!B5&amp;"         印"</f>
        <v>山口市立長州中学校    校 長 　　山口　タロウ         印</v>
      </c>
      <c r="C35" s="141"/>
      <c r="D35" s="141"/>
      <c r="E35" s="141"/>
      <c r="F35" s="141"/>
      <c r="G35" s="141"/>
      <c r="H35" s="141"/>
      <c r="I35" s="141"/>
      <c r="J35" s="142"/>
    </row>
    <row r="36" spans="1:10" s="2" customFormat="1" ht="16.5" customHeight="1">
      <c r="A36" s="7" t="s">
        <v>10</v>
      </c>
      <c r="B36" s="143"/>
      <c r="C36" s="108"/>
      <c r="D36" s="108"/>
      <c r="E36" s="108"/>
      <c r="F36" s="108"/>
      <c r="G36" s="108"/>
      <c r="H36" s="108"/>
      <c r="I36" s="108"/>
      <c r="J36" s="144"/>
    </row>
    <row r="37" s="2" customFormat="1" ht="16.5" customHeight="1"/>
    <row r="38" spans="1:11" ht="16.5" customHeight="1">
      <c r="A38" s="145" t="s">
        <v>58</v>
      </c>
      <c r="B38" s="140" t="str">
        <f>'入力シート（女子）'!F6</f>
        <v>西京　ジロウ</v>
      </c>
      <c r="C38" s="141"/>
      <c r="D38" s="141"/>
      <c r="E38" s="141"/>
      <c r="F38" s="141"/>
      <c r="G38" s="141"/>
      <c r="H38" s="141"/>
      <c r="I38" s="141"/>
      <c r="J38" s="142"/>
      <c r="K38" s="2"/>
    </row>
    <row r="39" spans="1:10" ht="16.5" customHeight="1">
      <c r="A39" s="146"/>
      <c r="B39" s="143"/>
      <c r="C39" s="108"/>
      <c r="D39" s="108"/>
      <c r="E39" s="108"/>
      <c r="F39" s="108"/>
      <c r="G39" s="108"/>
      <c r="H39" s="108"/>
      <c r="I39" s="108"/>
      <c r="J39" s="144"/>
    </row>
    <row r="40" ht="16.5" customHeight="1"/>
    <row r="41" spans="1:11" ht="16.5" customHeight="1">
      <c r="A41" s="147" t="s">
        <v>59</v>
      </c>
      <c r="B41" s="148"/>
      <c r="C41" s="149"/>
      <c r="D41" s="57" t="s">
        <v>61</v>
      </c>
      <c r="E41" s="57"/>
      <c r="F41" s="57"/>
      <c r="G41" s="57"/>
      <c r="H41" s="57"/>
      <c r="I41" s="57"/>
      <c r="J41" s="58"/>
      <c r="K41" s="2"/>
    </row>
    <row r="42" spans="1:10" ht="16.5" customHeight="1">
      <c r="A42" s="61"/>
      <c r="B42" s="62">
        <f>COUNTIF('入力シート（女子）'!$B$13:$B$24,"*")</f>
        <v>12</v>
      </c>
      <c r="C42" s="60" t="s">
        <v>60</v>
      </c>
      <c r="D42" s="59" t="s">
        <v>62</v>
      </c>
      <c r="E42" s="59" t="s">
        <v>63</v>
      </c>
      <c r="F42" s="59">
        <f>B42</f>
        <v>12</v>
      </c>
      <c r="G42" s="59" t="s">
        <v>64</v>
      </c>
      <c r="H42" s="108">
        <f>500*F42</f>
        <v>6000</v>
      </c>
      <c r="I42" s="108"/>
      <c r="J42" s="60" t="s">
        <v>65</v>
      </c>
    </row>
  </sheetData>
  <sheetProtection/>
  <mergeCells count="77">
    <mergeCell ref="H11:H12"/>
    <mergeCell ref="I11:I12"/>
    <mergeCell ref="J11:J12"/>
    <mergeCell ref="F17:F18"/>
    <mergeCell ref="H9:H10"/>
    <mergeCell ref="C11:C12"/>
    <mergeCell ref="D11:D12"/>
    <mergeCell ref="F15:J15"/>
    <mergeCell ref="H17:H18"/>
    <mergeCell ref="I17:I18"/>
    <mergeCell ref="A1:J1"/>
    <mergeCell ref="B3:E3"/>
    <mergeCell ref="G3:J3"/>
    <mergeCell ref="A3:A4"/>
    <mergeCell ref="B4:E4"/>
    <mergeCell ref="I9:I10"/>
    <mergeCell ref="J9:J10"/>
    <mergeCell ref="G4:J4"/>
    <mergeCell ref="A5:C5"/>
    <mergeCell ref="F5:J5"/>
    <mergeCell ref="A21:A22"/>
    <mergeCell ref="C21:C22"/>
    <mergeCell ref="C17:C18"/>
    <mergeCell ref="D17:D18"/>
    <mergeCell ref="C9:C10"/>
    <mergeCell ref="D9:D10"/>
    <mergeCell ref="C15:C16"/>
    <mergeCell ref="D15:D16"/>
    <mergeCell ref="C7:C8"/>
    <mergeCell ref="D7:D8"/>
    <mergeCell ref="H7:H8"/>
    <mergeCell ref="I7:I8"/>
    <mergeCell ref="J7:J8"/>
    <mergeCell ref="C13:C14"/>
    <mergeCell ref="D13:D14"/>
    <mergeCell ref="H13:H14"/>
    <mergeCell ref="I13:I14"/>
    <mergeCell ref="J13:J14"/>
    <mergeCell ref="J17:J18"/>
    <mergeCell ref="C19:C20"/>
    <mergeCell ref="D19:D20"/>
    <mergeCell ref="F19:F20"/>
    <mergeCell ref="H19:H20"/>
    <mergeCell ref="I19:I20"/>
    <mergeCell ref="J19:J20"/>
    <mergeCell ref="F21:F22"/>
    <mergeCell ref="H21:H22"/>
    <mergeCell ref="I21:I22"/>
    <mergeCell ref="J21:J22"/>
    <mergeCell ref="F23:F24"/>
    <mergeCell ref="H23:H24"/>
    <mergeCell ref="I23:I24"/>
    <mergeCell ref="J23:J24"/>
    <mergeCell ref="A25:C26"/>
    <mergeCell ref="F25:F26"/>
    <mergeCell ref="H25:H26"/>
    <mergeCell ref="I25:I26"/>
    <mergeCell ref="J25:J26"/>
    <mergeCell ref="A27:C27"/>
    <mergeCell ref="F27:F28"/>
    <mergeCell ref="H27:H28"/>
    <mergeCell ref="I27:I28"/>
    <mergeCell ref="J27:J28"/>
    <mergeCell ref="F29:F30"/>
    <mergeCell ref="H29:H30"/>
    <mergeCell ref="I29:I30"/>
    <mergeCell ref="J29:J30"/>
    <mergeCell ref="F31:F32"/>
    <mergeCell ref="H31:H32"/>
    <mergeCell ref="I31:I32"/>
    <mergeCell ref="J31:J32"/>
    <mergeCell ref="H42:I42"/>
    <mergeCell ref="A33:J33"/>
    <mergeCell ref="B35:J36"/>
    <mergeCell ref="A38:A39"/>
    <mergeCell ref="B38:J39"/>
    <mergeCell ref="A41:C41"/>
  </mergeCells>
  <conditionalFormatting sqref="J7:J14">
    <cfRule type="cellIs" priority="6" dxfId="12" operator="equal" stopIfTrue="1">
      <formula>0</formula>
    </cfRule>
  </conditionalFormatting>
  <conditionalFormatting sqref="J17:J32">
    <cfRule type="cellIs" priority="5" dxfId="12" operator="equal" stopIfTrue="1">
      <formula>0</formula>
    </cfRule>
  </conditionalFormatting>
  <conditionalFormatting sqref="G4:J4">
    <cfRule type="cellIs" priority="4" dxfId="12" operator="equal" stopIfTrue="1">
      <formula>0</formula>
    </cfRule>
  </conditionalFormatting>
  <conditionalFormatting sqref="D7:D20">
    <cfRule type="cellIs" priority="3" dxfId="12" operator="equal" stopIfTrue="1">
      <formula>0</formula>
    </cfRule>
  </conditionalFormatting>
  <conditionalFormatting sqref="I7:I14">
    <cfRule type="cellIs" priority="2" dxfId="12" operator="equal" stopIfTrue="1">
      <formula>0</formula>
    </cfRule>
  </conditionalFormatting>
  <conditionalFormatting sqref="I17:I32">
    <cfRule type="cellIs" priority="1" dxfId="12" operator="equal" stopIfTrue="1">
      <formula>0</formula>
    </cfRule>
  </conditionalFormatting>
  <printOptions/>
  <pageMargins left="0.96" right="0.1968503937007874" top="0.42" bottom="0.2" header="0.31" footer="0.5118110236220472"/>
  <pageSetup horizontalDpi="600" verticalDpi="6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7">
      <selection activeCell="M28" sqref="M28"/>
    </sheetView>
  </sheetViews>
  <sheetFormatPr defaultColWidth="9.00390625" defaultRowHeight="13.5"/>
  <sheetData>
    <row r="1" spans="1:11" ht="21">
      <c r="A1" s="154" t="s">
        <v>84</v>
      </c>
      <c r="B1" s="154"/>
      <c r="C1" s="154"/>
      <c r="D1" s="154"/>
      <c r="E1" s="154"/>
      <c r="F1" s="72"/>
      <c r="G1" s="154" t="s">
        <v>83</v>
      </c>
      <c r="H1" s="154"/>
      <c r="I1" s="154"/>
      <c r="J1" s="154"/>
      <c r="K1" s="154"/>
    </row>
    <row r="2" spans="1:11" ht="21">
      <c r="A2" s="154"/>
      <c r="B2" s="154"/>
      <c r="C2" s="154"/>
      <c r="D2" s="154"/>
      <c r="E2" s="154"/>
      <c r="F2" s="72"/>
      <c r="G2" s="154"/>
      <c r="H2" s="154"/>
      <c r="I2" s="154"/>
      <c r="J2" s="154"/>
      <c r="K2" s="154"/>
    </row>
    <row r="3" spans="1:9" ht="13.5">
      <c r="A3" s="71"/>
      <c r="B3" s="71"/>
      <c r="C3" s="71" t="s">
        <v>85</v>
      </c>
      <c r="D3" s="71"/>
      <c r="E3" s="71"/>
      <c r="I3" s="71" t="s">
        <v>85</v>
      </c>
    </row>
    <row r="4" spans="1:11" ht="13.5">
      <c r="A4" s="77" t="str">
        <f>'入力シート（男子）'!J27</f>
        <v>高杉　晋作</v>
      </c>
      <c r="B4" s="77"/>
      <c r="C4" s="77"/>
      <c r="D4" s="77"/>
      <c r="E4" s="77"/>
      <c r="G4" s="77" t="str">
        <f>'入力シート（女子）'!J27</f>
        <v>伊藤　博文</v>
      </c>
      <c r="H4" s="77"/>
      <c r="I4" s="77"/>
      <c r="J4" s="77"/>
      <c r="K4" s="77"/>
    </row>
    <row r="5" spans="1:11" ht="13.5">
      <c r="A5" s="77" t="str">
        <f>'入力シート（男子）'!J28</f>
        <v>楫取　美和子</v>
      </c>
      <c r="B5" s="77"/>
      <c r="C5" s="77"/>
      <c r="D5" s="77"/>
      <c r="E5" s="77"/>
      <c r="G5" s="77" t="str">
        <f>'入力シート（女子）'!J28</f>
        <v>山県　有朋（教)</v>
      </c>
      <c r="H5" s="77"/>
      <c r="I5" s="77"/>
      <c r="J5" s="77"/>
      <c r="K5" s="77"/>
    </row>
    <row r="6" spans="1:11" ht="13.5">
      <c r="A6" s="77" t="str">
        <f>'入力シート（男子）'!J29</f>
        <v>楫取　美和子</v>
      </c>
      <c r="B6" s="77"/>
      <c r="C6" s="77"/>
      <c r="D6" s="77"/>
      <c r="E6" s="77"/>
      <c r="G6" s="77" t="str">
        <f>'入力シート（女子）'!J29</f>
        <v>山県　有朋（教)</v>
      </c>
      <c r="H6" s="77"/>
      <c r="I6" s="77"/>
      <c r="J6" s="77"/>
      <c r="K6" s="77"/>
    </row>
    <row r="7" spans="1:11" ht="13.5">
      <c r="A7" t="str">
        <f>'入力シート（男子）'!J30</f>
        <v>亜</v>
      </c>
      <c r="B7" t="str">
        <f>'入力シート（男子）'!K30</f>
        <v>あ</v>
      </c>
      <c r="C7">
        <f>'入力シート（男子）'!L30</f>
        <v>3</v>
      </c>
      <c r="D7" t="str">
        <f>'入力シート（男子）'!M30</f>
        <v>○</v>
      </c>
      <c r="E7" t="str">
        <f>'入力シート（男子）'!N30</f>
        <v>S1</v>
      </c>
      <c r="G7" t="str">
        <f>'入力シート（女子）'!J30</f>
        <v>子</v>
      </c>
      <c r="H7" t="str">
        <f>'入力シート（女子）'!K30</f>
        <v>ね</v>
      </c>
      <c r="I7">
        <f>'入力シート（女子）'!L30</f>
        <v>3</v>
      </c>
      <c r="J7" t="str">
        <f>'入力シート（女子）'!M30</f>
        <v>○</v>
      </c>
      <c r="K7" t="str">
        <f>'入力シート（女子）'!N30</f>
        <v>D1</v>
      </c>
    </row>
    <row r="8" spans="1:11" ht="13.5">
      <c r="A8" t="str">
        <f>'入力シート（男子）'!J31</f>
        <v>井</v>
      </c>
      <c r="B8" t="str">
        <f>'入力シート（男子）'!K31</f>
        <v>い</v>
      </c>
      <c r="C8">
        <f>'入力シート（男子）'!L31</f>
        <v>3</v>
      </c>
      <c r="D8" t="str">
        <f>'入力シート（男子）'!M31</f>
        <v>○</v>
      </c>
      <c r="E8" t="str">
        <f>'入力シート（男子）'!N31</f>
        <v>S2</v>
      </c>
      <c r="G8" t="str">
        <f>'入力シート（女子）'!J31</f>
        <v>丑</v>
      </c>
      <c r="H8" t="str">
        <f>'入力シート（女子）'!K31</f>
        <v>うし</v>
      </c>
      <c r="I8">
        <f>'入力シート（女子）'!L31</f>
        <v>3</v>
      </c>
      <c r="J8" t="str">
        <f>'入力シート（女子）'!M31</f>
        <v>○</v>
      </c>
      <c r="K8" t="str">
        <f>'入力シート（女子）'!N31</f>
        <v>D1</v>
      </c>
    </row>
    <row r="9" spans="1:11" ht="13.5">
      <c r="A9" t="str">
        <f>'入力シート（男子）'!J32</f>
        <v>雨</v>
      </c>
      <c r="B9" t="str">
        <f>'入力シート（男子）'!K32</f>
        <v>う</v>
      </c>
      <c r="C9">
        <f>'入力シート（男子）'!L32</f>
        <v>3</v>
      </c>
      <c r="D9" t="str">
        <f>'入力シート（男子）'!M32</f>
        <v>○</v>
      </c>
      <c r="E9" t="str">
        <f>'入力シート（男子）'!N32</f>
        <v>S3</v>
      </c>
      <c r="G9" t="str">
        <f>'入力シート（女子）'!J32</f>
        <v>寅</v>
      </c>
      <c r="H9" t="str">
        <f>'入力シート（女子）'!K32</f>
        <v>とら</v>
      </c>
      <c r="I9">
        <f>'入力シート（女子）'!L32</f>
        <v>3</v>
      </c>
      <c r="J9" t="str">
        <f>'入力シート（女子）'!M32</f>
        <v>○</v>
      </c>
      <c r="K9" t="str">
        <f>'入力シート（女子）'!N32</f>
        <v>D2</v>
      </c>
    </row>
    <row r="10" spans="1:11" ht="13.5">
      <c r="A10" t="str">
        <f>'入力シート（男子）'!J33</f>
        <v>絵</v>
      </c>
      <c r="B10" t="str">
        <f>'入力シート（男子）'!K33</f>
        <v>え</v>
      </c>
      <c r="C10">
        <f>'入力シート（男子）'!L33</f>
        <v>3</v>
      </c>
      <c r="D10" t="str">
        <f>'入力シート（男子）'!M33</f>
        <v>○</v>
      </c>
      <c r="E10" t="str">
        <f>'入力シート（男子）'!N33</f>
        <v>S4</v>
      </c>
      <c r="G10" t="str">
        <f>'入力シート（女子）'!J33</f>
        <v>卯</v>
      </c>
      <c r="H10" t="str">
        <f>'入力シート（女子）'!K33</f>
        <v>う</v>
      </c>
      <c r="I10">
        <f>'入力シート（女子）'!L33</f>
        <v>3</v>
      </c>
      <c r="J10" t="str">
        <f>'入力シート（女子）'!M33</f>
        <v>○</v>
      </c>
      <c r="K10" t="str">
        <f>'入力シート（女子）'!N33</f>
        <v>D2</v>
      </c>
    </row>
    <row r="11" spans="1:11" ht="13.5">
      <c r="A11" t="str">
        <f>'入力シート（男子）'!J34</f>
        <v>雄</v>
      </c>
      <c r="B11" t="str">
        <f>'入力シート（男子）'!K34</f>
        <v>お</v>
      </c>
      <c r="C11">
        <f>'入力シート（男子）'!L34</f>
        <v>3</v>
      </c>
      <c r="D11" t="str">
        <f>'入力シート（男子）'!M34</f>
        <v>○</v>
      </c>
      <c r="E11" t="str">
        <f>'入力シート（男子）'!N34</f>
        <v>D1</v>
      </c>
      <c r="G11" t="str">
        <f>'入力シート（女子）'!J34</f>
        <v>辰</v>
      </c>
      <c r="H11" t="str">
        <f>'入力シート（女子）'!K34</f>
        <v>たつ</v>
      </c>
      <c r="I11">
        <f>'入力シート（女子）'!L34</f>
        <v>3</v>
      </c>
      <c r="J11" t="str">
        <f>'入力シート（女子）'!M34</f>
        <v>○</v>
      </c>
      <c r="K11" t="str">
        <f>'入力シート（女子）'!N34</f>
        <v>S1</v>
      </c>
    </row>
    <row r="12" spans="1:11" ht="13.5">
      <c r="A12" t="str">
        <f>'入力シート（男子）'!J35</f>
        <v>火</v>
      </c>
      <c r="B12" t="str">
        <f>'入力シート（男子）'!K35</f>
        <v>か</v>
      </c>
      <c r="C12">
        <f>'入力シート（男子）'!L35</f>
        <v>3</v>
      </c>
      <c r="D12" t="str">
        <f>'入力シート（男子）'!M35</f>
        <v>○</v>
      </c>
      <c r="E12" t="str">
        <f>'入力シート（男子）'!N35</f>
        <v>D1</v>
      </c>
      <c r="G12" t="str">
        <f>'入力シート（女子）'!J35</f>
        <v>巳</v>
      </c>
      <c r="H12" t="str">
        <f>'入力シート（女子）'!K35</f>
        <v>み</v>
      </c>
      <c r="I12">
        <f>'入力シート（女子）'!L35</f>
        <v>3</v>
      </c>
      <c r="J12" t="str">
        <f>'入力シート（女子）'!M35</f>
        <v>○</v>
      </c>
      <c r="K12" t="str">
        <f>'入力シート（女子）'!N35</f>
        <v>S2</v>
      </c>
    </row>
    <row r="13" spans="1:11" ht="13.5">
      <c r="A13" t="str">
        <f>'入力シート（男子）'!J36</f>
        <v>木</v>
      </c>
      <c r="B13" t="str">
        <f>'入力シート（男子）'!K36</f>
        <v>き</v>
      </c>
      <c r="C13">
        <f>'入力シート（男子）'!L36</f>
        <v>3</v>
      </c>
      <c r="D13" t="str">
        <f>'入力シート（男子）'!M36</f>
        <v>○</v>
      </c>
      <c r="E13" t="str">
        <f>'入力シート（男子）'!N36</f>
        <v>D2</v>
      </c>
      <c r="G13" t="str">
        <f>'入力シート（女子）'!J36</f>
        <v>午</v>
      </c>
      <c r="H13" t="str">
        <f>'入力シート（女子）'!K36</f>
        <v>うま</v>
      </c>
      <c r="I13">
        <f>'入力シート（女子）'!L36</f>
        <v>3</v>
      </c>
      <c r="J13" t="str">
        <f>'入力シート（女子）'!M36</f>
        <v>○</v>
      </c>
      <c r="K13" t="str">
        <f>'入力シート（女子）'!N36</f>
        <v>S3</v>
      </c>
    </row>
    <row r="14" spans="1:11" ht="13.5">
      <c r="A14" t="str">
        <f>'入力シート（男子）'!J37</f>
        <v>区</v>
      </c>
      <c r="B14" t="str">
        <f>'入力シート（男子）'!K37</f>
        <v>く</v>
      </c>
      <c r="C14">
        <f>'入力シート（男子）'!L37</f>
        <v>3</v>
      </c>
      <c r="D14">
        <f>'入力シート（男子）'!M37</f>
        <v>0</v>
      </c>
      <c r="E14" t="str">
        <f>'入力シート（男子）'!N37</f>
        <v>D2</v>
      </c>
      <c r="G14" t="str">
        <f>'入力シート（女子）'!J37</f>
        <v>未</v>
      </c>
      <c r="H14" t="str">
        <f>'入力シート（女子）'!K37</f>
        <v>ひつじ</v>
      </c>
      <c r="I14">
        <f>'入力シート（女子）'!L37</f>
        <v>3</v>
      </c>
      <c r="J14">
        <f>'入力シート（女子）'!M37</f>
        <v>0</v>
      </c>
      <c r="K14" t="str">
        <f>'入力シート（女子）'!N37</f>
        <v>D3</v>
      </c>
    </row>
    <row r="15" spans="1:11" ht="13.5">
      <c r="A15" t="str">
        <f>'入力シート（男子）'!J38</f>
        <v>毛</v>
      </c>
      <c r="B15" t="str">
        <f>'入力シート（男子）'!K38</f>
        <v>け</v>
      </c>
      <c r="C15">
        <f>'入力シート（男子）'!L38</f>
        <v>3</v>
      </c>
      <c r="D15">
        <f>'入力シート（男子）'!M38</f>
        <v>0</v>
      </c>
      <c r="E15" t="str">
        <f>'入力シート（男子）'!N38</f>
        <v>D3</v>
      </c>
      <c r="G15" t="str">
        <f>'入力シート（女子）'!J38</f>
        <v>申</v>
      </c>
      <c r="H15" t="str">
        <f>'入力シート（女子）'!K38</f>
        <v>さる</v>
      </c>
      <c r="I15">
        <f>'入力シート（女子）'!L38</f>
        <v>3</v>
      </c>
      <c r="J15">
        <f>'入力シート（女子）'!M38</f>
        <v>0</v>
      </c>
      <c r="K15" t="str">
        <f>'入力シート（女子）'!N38</f>
        <v>D3</v>
      </c>
    </row>
    <row r="16" spans="1:11" ht="13.5">
      <c r="A16" t="str">
        <f>'入力シート（男子）'!J39</f>
        <v>子</v>
      </c>
      <c r="B16" t="str">
        <f>'入力シート（男子）'!K39</f>
        <v>こ</v>
      </c>
      <c r="C16">
        <f>'入力シート（男子）'!L39</f>
        <v>2</v>
      </c>
      <c r="D16">
        <f>'入力シート（男子）'!M39</f>
        <v>0</v>
      </c>
      <c r="E16" t="str">
        <f>'入力シート（男子）'!N39</f>
        <v>D3</v>
      </c>
      <c r="G16" t="str">
        <f>'入力シート（女子）'!J39</f>
        <v>酉</v>
      </c>
      <c r="H16" t="str">
        <f>'入力シート（女子）'!K39</f>
        <v>とり</v>
      </c>
      <c r="I16">
        <f>'入力シート（女子）'!L39</f>
        <v>3</v>
      </c>
      <c r="J16">
        <f>'入力シート（女子）'!M39</f>
        <v>0</v>
      </c>
      <c r="K16" t="str">
        <f>'入力シート（女子）'!N39</f>
        <v>D4</v>
      </c>
    </row>
    <row r="17" spans="1:11" ht="13.5">
      <c r="A17" t="str">
        <f>'入力シート（男子）'!J40</f>
        <v>差</v>
      </c>
      <c r="B17" t="str">
        <f>'入力シート（男子）'!K40</f>
        <v>さ</v>
      </c>
      <c r="C17">
        <f>'入力シート（男子）'!L40</f>
        <v>2</v>
      </c>
      <c r="D17">
        <f>'入力シート（男子）'!M40</f>
        <v>0</v>
      </c>
      <c r="E17" t="str">
        <f>'入力シート（男子）'!N40</f>
        <v>D4</v>
      </c>
      <c r="G17" t="str">
        <f>'入力シート（女子）'!J40</f>
        <v>戌</v>
      </c>
      <c r="H17" t="str">
        <f>'入力シート（女子）'!K40</f>
        <v>いぬ</v>
      </c>
      <c r="I17">
        <f>'入力シート（女子）'!L40</f>
        <v>3</v>
      </c>
      <c r="J17">
        <f>'入力シート（女子）'!M40</f>
        <v>0</v>
      </c>
      <c r="K17" t="str">
        <f>'入力シート（女子）'!N40</f>
        <v>D4</v>
      </c>
    </row>
    <row r="18" spans="1:11" ht="13.5">
      <c r="A18" t="str">
        <f>'入力シート（男子）'!J41</f>
        <v>市</v>
      </c>
      <c r="B18" t="str">
        <f>'入力シート（男子）'!K41</f>
        <v>し</v>
      </c>
      <c r="C18">
        <f>'入力シート（男子）'!L41</f>
        <v>2</v>
      </c>
      <c r="D18">
        <f>'入力シート（男子）'!M41</f>
        <v>0</v>
      </c>
      <c r="E18" t="str">
        <f>'入力シート（男子）'!N41</f>
        <v>D4</v>
      </c>
      <c r="G18" t="str">
        <f>'入力シート（女子）'!J41</f>
        <v>亥</v>
      </c>
      <c r="H18" t="str">
        <f>'入力シート（女子）'!K41</f>
        <v>い</v>
      </c>
      <c r="I18">
        <f>'入力シート（女子）'!L41</f>
        <v>3</v>
      </c>
      <c r="J18">
        <f>'入力シート（女子）'!M41</f>
        <v>0</v>
      </c>
      <c r="K18" t="str">
        <f>'入力シート（女子）'!N41</f>
        <v>S4</v>
      </c>
    </row>
    <row r="20" spans="1:11" ht="13.5">
      <c r="A20" s="77" t="str">
        <f>'申込書式（男子用）'!N6</f>
        <v>単</v>
      </c>
      <c r="B20" s="77"/>
      <c r="D20" s="77" t="str">
        <f>'申込書式（男子用）'!Q6</f>
        <v>複</v>
      </c>
      <c r="E20" s="77"/>
      <c r="G20" s="77" t="str">
        <f>'申込書式（女子）'!N6</f>
        <v>単</v>
      </c>
      <c r="H20" s="77"/>
      <c r="J20" s="77" t="str">
        <f>'申込書式（女子）'!Q6</f>
        <v>複</v>
      </c>
      <c r="K20" s="77"/>
    </row>
    <row r="21" spans="1:11" ht="13.5">
      <c r="A21" t="str">
        <f>'申込書式（男子用）'!N7</f>
        <v>亜</v>
      </c>
      <c r="B21" t="str">
        <f>'申込書式（男子用）'!O7</f>
        <v>あ</v>
      </c>
      <c r="D21" t="str">
        <f>'申込書式（男子用）'!Q7</f>
        <v>雄</v>
      </c>
      <c r="E21" t="str">
        <f>'申込書式（男子用）'!R7</f>
        <v>お</v>
      </c>
      <c r="G21" t="str">
        <f>'申込書式（女子）'!N7</f>
        <v>辰</v>
      </c>
      <c r="H21" t="str">
        <f>'申込書式（女子）'!O7</f>
        <v>たつ</v>
      </c>
      <c r="J21" t="str">
        <f>'申込書式（女子）'!Q7</f>
        <v>子</v>
      </c>
      <c r="K21" t="str">
        <f>'申込書式（女子）'!R7</f>
        <v>ね</v>
      </c>
    </row>
    <row r="22" spans="1:11" ht="13.5">
      <c r="A22" t="str">
        <f>'申込書式（男子用）'!N8</f>
        <v>井</v>
      </c>
      <c r="B22" t="str">
        <f>'申込書式（男子用）'!O8</f>
        <v>い</v>
      </c>
      <c r="D22" t="str">
        <f>'申込書式（男子用）'!Q8</f>
        <v>火</v>
      </c>
      <c r="E22" t="str">
        <f>'申込書式（男子用）'!R8</f>
        <v>か</v>
      </c>
      <c r="G22" t="str">
        <f>'申込書式（女子）'!N8</f>
        <v>巳</v>
      </c>
      <c r="H22" t="str">
        <f>'申込書式（女子）'!O8</f>
        <v>み</v>
      </c>
      <c r="J22" t="str">
        <f>'申込書式（女子）'!Q8</f>
        <v>丑</v>
      </c>
      <c r="K22" t="str">
        <f>'申込書式（女子）'!R8</f>
        <v>うし</v>
      </c>
    </row>
    <row r="23" spans="1:11" ht="13.5">
      <c r="A23" t="str">
        <f>'申込書式（男子用）'!N9</f>
        <v>雨</v>
      </c>
      <c r="B23" t="str">
        <f>'申込書式（男子用）'!O9</f>
        <v>う</v>
      </c>
      <c r="D23" t="str">
        <f>'申込書式（男子用）'!Q9</f>
        <v>木</v>
      </c>
      <c r="E23" t="str">
        <f>'申込書式（男子用）'!R9</f>
        <v>き</v>
      </c>
      <c r="G23" t="str">
        <f>'申込書式（女子）'!N9</f>
        <v>午</v>
      </c>
      <c r="H23" t="str">
        <f>'申込書式（女子）'!O9</f>
        <v>うま</v>
      </c>
      <c r="J23" t="str">
        <f>'申込書式（女子）'!Q9</f>
        <v>寅</v>
      </c>
      <c r="K23" t="str">
        <f>'申込書式（女子）'!R9</f>
        <v>とら</v>
      </c>
    </row>
    <row r="24" spans="1:11" ht="13.5">
      <c r="A24" t="str">
        <f>'申込書式（男子用）'!N10</f>
        <v>絵</v>
      </c>
      <c r="B24" t="str">
        <f>'申込書式（男子用）'!O10</f>
        <v>え</v>
      </c>
      <c r="D24" t="str">
        <f>'申込書式（男子用）'!Q10</f>
        <v>区</v>
      </c>
      <c r="E24" t="str">
        <f>'申込書式（男子用）'!R10</f>
        <v>く</v>
      </c>
      <c r="G24" t="str">
        <f>'申込書式（女子）'!N10</f>
        <v>亥</v>
      </c>
      <c r="H24" t="str">
        <f>'申込書式（女子）'!O10</f>
        <v>い</v>
      </c>
      <c r="J24" t="str">
        <f>'申込書式（女子）'!Q10</f>
        <v>卯</v>
      </c>
      <c r="K24" t="str">
        <f>'申込書式（女子）'!R10</f>
        <v>う</v>
      </c>
    </row>
    <row r="25" spans="1:11" ht="13.5">
      <c r="A25">
        <f>'申込書式（男子用）'!N11</f>
        <v>0</v>
      </c>
      <c r="B25">
        <f>'申込書式（男子用）'!O11</f>
        <v>0</v>
      </c>
      <c r="D25" t="str">
        <f>'申込書式（男子用）'!Q11</f>
        <v>毛</v>
      </c>
      <c r="E25" t="str">
        <f>'申込書式（男子用）'!R11</f>
        <v>け</v>
      </c>
      <c r="G25">
        <f>'申込書式（女子）'!N11</f>
        <v>0</v>
      </c>
      <c r="H25">
        <f>'申込書式（女子）'!O11</f>
        <v>0</v>
      </c>
      <c r="J25" t="str">
        <f>'申込書式（女子）'!Q11</f>
        <v>未</v>
      </c>
      <c r="K25" t="str">
        <f>'申込書式（女子）'!R11</f>
        <v>ひつじ</v>
      </c>
    </row>
    <row r="26" spans="1:11" ht="13.5">
      <c r="A26">
        <f>'申込書式（男子用）'!N12</f>
        <v>0</v>
      </c>
      <c r="B26">
        <f>'申込書式（男子用）'!O12</f>
        <v>0</v>
      </c>
      <c r="D26" t="str">
        <f>'申込書式（男子用）'!Q12</f>
        <v>子</v>
      </c>
      <c r="E26" t="str">
        <f>'申込書式（男子用）'!R12</f>
        <v>こ</v>
      </c>
      <c r="G26">
        <f>'申込書式（女子）'!N12</f>
        <v>0</v>
      </c>
      <c r="H26">
        <f>'申込書式（女子）'!O12</f>
        <v>0</v>
      </c>
      <c r="J26" t="str">
        <f>'申込書式（女子）'!Q12</f>
        <v>申</v>
      </c>
      <c r="K26" t="str">
        <f>'申込書式（女子）'!R12</f>
        <v>さる</v>
      </c>
    </row>
    <row r="27" spans="1:11" ht="13.5">
      <c r="A27">
        <f>'申込書式（男子用）'!N13</f>
        <v>0</v>
      </c>
      <c r="B27">
        <f>'申込書式（男子用）'!O13</f>
        <v>0</v>
      </c>
      <c r="D27" t="str">
        <f>'申込書式（男子用）'!Q13</f>
        <v>差</v>
      </c>
      <c r="E27" t="str">
        <f>'申込書式（男子用）'!R13</f>
        <v>さ</v>
      </c>
      <c r="G27">
        <f>'申込書式（女子）'!N13</f>
        <v>0</v>
      </c>
      <c r="H27">
        <f>'申込書式（女子）'!O13</f>
        <v>0</v>
      </c>
      <c r="J27" t="str">
        <f>'申込書式（女子）'!Q13</f>
        <v>酉</v>
      </c>
      <c r="K27" t="str">
        <f>'申込書式（女子）'!R13</f>
        <v>とり</v>
      </c>
    </row>
    <row r="28" spans="1:11" ht="13.5">
      <c r="A28">
        <f>'申込書式（男子用）'!N14</f>
        <v>0</v>
      </c>
      <c r="B28">
        <f>'申込書式（男子用）'!O14</f>
        <v>0</v>
      </c>
      <c r="D28" t="str">
        <f>'申込書式（男子用）'!Q14</f>
        <v>市</v>
      </c>
      <c r="E28" t="str">
        <f>'申込書式（男子用）'!R14</f>
        <v>し</v>
      </c>
      <c r="G28">
        <f>'申込書式（女子）'!N14</f>
        <v>0</v>
      </c>
      <c r="H28">
        <f>'申込書式（女子）'!O14</f>
        <v>0</v>
      </c>
      <c r="J28" t="str">
        <f>'申込書式（女子）'!Q14</f>
        <v>戌</v>
      </c>
      <c r="K28" t="str">
        <f>'申込書式（女子）'!R14</f>
        <v>いぬ</v>
      </c>
    </row>
  </sheetData>
  <sheetProtection/>
  <mergeCells count="12">
    <mergeCell ref="G6:K6"/>
    <mergeCell ref="A4:E4"/>
    <mergeCell ref="A5:E5"/>
    <mergeCell ref="A6:E6"/>
    <mergeCell ref="A1:E2"/>
    <mergeCell ref="G1:K2"/>
    <mergeCell ref="A20:B20"/>
    <mergeCell ref="D20:E20"/>
    <mergeCell ref="G20:H20"/>
    <mergeCell ref="J20:K20"/>
    <mergeCell ref="G4:K4"/>
    <mergeCell ref="G5:K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nomura yosinori</dc:creator>
  <cp:keywords/>
  <dc:description/>
  <cp:lastModifiedBy>山の田中学校</cp:lastModifiedBy>
  <cp:lastPrinted>2017-07-28T06:13:46Z</cp:lastPrinted>
  <dcterms:created xsi:type="dcterms:W3CDTF">2003-12-04T01:24:06Z</dcterms:created>
  <dcterms:modified xsi:type="dcterms:W3CDTF">2021-06-24T08:44:54Z</dcterms:modified>
  <cp:category/>
  <cp:version/>
  <cp:contentType/>
  <cp:contentStatus/>
</cp:coreProperties>
</file>