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693" activeTab="0"/>
  </bookViews>
  <sheets>
    <sheet name="入力シート（男子）" sheetId="1" r:id="rId1"/>
    <sheet name="申込書式（男子用）" sheetId="2" r:id="rId2"/>
    <sheet name="入力シート（女子）" sheetId="3" r:id="rId3"/>
    <sheet name="申込書式（女子）" sheetId="4" r:id="rId4"/>
    <sheet name="申込書式（直接入力用）" sheetId="5" r:id="rId5"/>
  </sheets>
  <definedNames>
    <definedName name="_xlnm.Print_Area" localSheetId="3">'申込書式（女子）'!$A$1:$J$42</definedName>
    <definedName name="_xlnm.Print_Area" localSheetId="1">'申込書式（男子用）'!$A$1:$J$42</definedName>
    <definedName name="_xlnm.Print_Area" localSheetId="4">'申込書式（直接入力用）'!$A$1:$J$45</definedName>
  </definedNames>
  <calcPr fullCalcOnLoad="1"/>
</workbook>
</file>

<file path=xl/sharedStrings.xml><?xml version="1.0" encoding="utf-8"?>
<sst xmlns="http://schemas.openxmlformats.org/spreadsheetml/2006/main" count="282" uniqueCount="97">
  <si>
    <t>学校名</t>
  </si>
  <si>
    <t>監督名</t>
  </si>
  <si>
    <t>《個人戦シングルス》</t>
  </si>
  <si>
    <t>学年</t>
  </si>
  <si>
    <t>備考</t>
  </si>
  <si>
    <t>単</t>
  </si>
  <si>
    <t>《個人戦ダブルス》</t>
  </si>
  <si>
    <t>複</t>
  </si>
  <si>
    <t>上記の通り申し込みます。</t>
  </si>
  <si>
    <t>学校長</t>
  </si>
  <si>
    <t>氏名印</t>
  </si>
  <si>
    <t>氏　　　名</t>
  </si>
  <si>
    <t>ﾏﾈｰｼﾞｬｰ名
(教員･生徒)
コーチ名</t>
  </si>
  <si>
    <t>主　将</t>
  </si>
  <si>
    <t>選　手</t>
  </si>
  <si>
    <t>監督</t>
  </si>
  <si>
    <t>番号</t>
  </si>
  <si>
    <t>氏名</t>
  </si>
  <si>
    <t>団体</t>
  </si>
  <si>
    <t>個人</t>
  </si>
  <si>
    <t>○</t>
  </si>
  <si>
    <t>選手２</t>
  </si>
  <si>
    <t>選手３</t>
  </si>
  <si>
    <t>D1</t>
  </si>
  <si>
    <t>選手４</t>
  </si>
  <si>
    <t>S1</t>
  </si>
  <si>
    <t>選手５</t>
  </si>
  <si>
    <t>選手６</t>
  </si>
  <si>
    <t>選手７</t>
  </si>
  <si>
    <t>選手８</t>
  </si>
  <si>
    <t>選手９</t>
  </si>
  <si>
    <t>選手１０</t>
  </si>
  <si>
    <t>D2</t>
  </si>
  <si>
    <t>ふりがな</t>
  </si>
  <si>
    <t>S1</t>
  </si>
  <si>
    <t>D1</t>
  </si>
  <si>
    <t>S2</t>
  </si>
  <si>
    <t>S3</t>
  </si>
  <si>
    <t>S4</t>
  </si>
  <si>
    <t>D3</t>
  </si>
  <si>
    <t>D4</t>
  </si>
  <si>
    <t>マネージャー・コーチ</t>
  </si>
  <si>
    <t>Ｔｅｌ</t>
  </si>
  <si>
    <t>選手１（主将）</t>
  </si>
  <si>
    <t>校長名</t>
  </si>
  <si>
    <t>参加申し込み日</t>
  </si>
  <si>
    <t>性別</t>
  </si>
  <si>
    <t>支部順位</t>
  </si>
  <si>
    <t>チーム情報</t>
  </si>
  <si>
    <t>団体名など</t>
  </si>
  <si>
    <t>選手１１</t>
  </si>
  <si>
    <t>選手１２</t>
  </si>
  <si>
    <t>女子</t>
  </si>
  <si>
    <t>○</t>
  </si>
  <si>
    <t>支部名</t>
  </si>
  <si>
    <t>支部ランク</t>
  </si>
  <si>
    <r>
      <t xml:space="preserve"> </t>
    </r>
    <r>
      <rPr>
        <sz val="8"/>
        <rFont val="ＭＳ Ｐゴシック"/>
        <family val="3"/>
      </rPr>
      <t>上記の者は、本大会の参加について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
（記載の同意が得られない場合は、備考欄に「否」を記入し、申込書提出前にその内容を東部中体連事務局に連絡すること。）</t>
    </r>
  </si>
  <si>
    <t>支部長</t>
  </si>
  <si>
    <t>（○○○-○○○-○○○○）</t>
  </si>
  <si>
    <t>監督以外の引率者氏名</t>
  </si>
  <si>
    <t>出場生徒数</t>
  </si>
  <si>
    <t>人</t>
  </si>
  <si>
    <t>大会運営費一部負担金（参加料）</t>
  </si>
  <si>
    <t>５００円</t>
  </si>
  <si>
    <t>×</t>
  </si>
  <si>
    <t>人＝</t>
  </si>
  <si>
    <t>円</t>
  </si>
  <si>
    <t>下松市立久保中学校</t>
  </si>
  <si>
    <t>２位</t>
  </si>
  <si>
    <t>山口　タロウ</t>
  </si>
  <si>
    <t>平成２９年　４　月　２８　日</t>
  </si>
  <si>
    <t>男子</t>
  </si>
  <si>
    <t>あああ</t>
  </si>
  <si>
    <t>いいい</t>
  </si>
  <si>
    <t>アアア</t>
  </si>
  <si>
    <t>イイイ</t>
  </si>
  <si>
    <t>支部番号</t>
  </si>
  <si>
    <t>久保　タロウ</t>
  </si>
  <si>
    <t>久保　ハナコ</t>
  </si>
  <si>
    <t>支部長名</t>
  </si>
  <si>
    <t>監督以外の引率</t>
  </si>
  <si>
    <t>１位</t>
  </si>
  <si>
    <t>２位</t>
  </si>
  <si>
    <t>久保　ジロウ</t>
  </si>
  <si>
    <t>正・副</t>
  </si>
  <si>
    <t>正</t>
  </si>
  <si>
    <t>副</t>
  </si>
  <si>
    <t/>
  </si>
  <si>
    <t>&lt;　正　・　副　&gt;</t>
  </si>
  <si>
    <t>（　　　　　　　）</t>
  </si>
  <si>
    <t>支部番号（　　　）</t>
  </si>
  <si>
    <t>《団体戦》支部順位（　　）位</t>
  </si>
  <si>
    <t>平成２９年　　　月　　　　日</t>
  </si>
  <si>
    <t>　　　　　　　　    校 長 　　　　　　         印</t>
  </si>
  <si>
    <t>　　　　　　    支 部 長 　　　　　         印</t>
  </si>
  <si>
    <t>鈴木　一郎（教)</t>
  </si>
  <si>
    <t>王　貞治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</si>
</sst>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distributed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9" fontId="11" fillId="0" borderId="10" xfId="0" applyNumberFormat="1" applyFont="1" applyFill="1" applyBorder="1" applyAlignment="1" quotePrefix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1" fillId="0" borderId="33" xfId="0" applyNumberFormat="1" applyFont="1" applyFill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36" xfId="0" applyFont="1" applyBorder="1" applyAlignment="1">
      <alignment vertical="center" wrapText="1" shrinkToFit="1"/>
    </xf>
    <xf numFmtId="0" fontId="2" fillId="0" borderId="39" xfId="0" applyFont="1" applyBorder="1" applyAlignment="1">
      <alignment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1" fillId="0" borderId="4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2" fillId="33" borderId="44" xfId="0" applyFont="1" applyFill="1" applyBorder="1" applyAlignment="1">
      <alignment horizontal="center" vertical="center"/>
    </xf>
    <xf numFmtId="0" fontId="62" fillId="33" borderId="45" xfId="0" applyFont="1" applyFill="1" applyBorder="1" applyAlignment="1">
      <alignment horizontal="center" vertical="center"/>
    </xf>
    <xf numFmtId="0" fontId="62" fillId="33" borderId="46" xfId="0" applyFont="1" applyFill="1" applyBorder="1" applyAlignment="1">
      <alignment horizontal="center" vertical="center"/>
    </xf>
    <xf numFmtId="0" fontId="62" fillId="33" borderId="47" xfId="0" applyFont="1" applyFill="1" applyBorder="1" applyAlignment="1">
      <alignment horizontal="center" vertical="center"/>
    </xf>
    <xf numFmtId="0" fontId="62" fillId="33" borderId="48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56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2" fillId="13" borderId="47" xfId="0" applyFont="1" applyFill="1" applyBorder="1" applyAlignment="1">
      <alignment horizontal="center" vertical="center"/>
    </xf>
    <xf numFmtId="0" fontId="62" fillId="13" borderId="48" xfId="0" applyFont="1" applyFill="1" applyBorder="1" applyAlignment="1">
      <alignment horizontal="center" vertical="center"/>
    </xf>
    <xf numFmtId="0" fontId="62" fillId="13" borderId="49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47625</xdr:rowOff>
    </xdr:from>
    <xdr:to>
      <xdr:col>15</xdr:col>
      <xdr:colOff>371475</xdr:colOff>
      <xdr:row>6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6991350" y="47625"/>
          <a:ext cx="4362450" cy="15811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個人戦のみの出場の場合は、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支部順位は空白でお願いします。</a:t>
          </a:r>
        </a:p>
      </xdr:txBody>
    </xdr:sp>
    <xdr:clientData/>
  </xdr:twoCellAnchor>
  <xdr:twoCellAnchor>
    <xdr:from>
      <xdr:col>8</xdr:col>
      <xdr:colOff>295275</xdr:colOff>
      <xdr:row>8</xdr:row>
      <xdr:rowOff>38100</xdr:rowOff>
    </xdr:from>
    <xdr:to>
      <xdr:col>18</xdr:col>
      <xdr:colOff>257175</xdr:colOff>
      <xdr:row>23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6762750" y="2047875"/>
          <a:ext cx="6534150" cy="3819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マネージャー・コーチ名は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○○（教）、○○（生）と教員か生徒かをわかるように入力してください。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外部コーチの場合は、お名前のみの入力です。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団体のセルは、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空白か○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個人のセルは、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Ｓ１・・・シングルスの１番手　　Ｓ２・・・シングルスの２番手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Ｄ１・・・ダブルスの１番手　　　Ｄ２・・・ダブルスの２番手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となっていますので、Ｓ１、Ｄ１などの入力を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133350</xdr:rowOff>
    </xdr:from>
    <xdr:to>
      <xdr:col>3</xdr:col>
      <xdr:colOff>514350</xdr:colOff>
      <xdr:row>27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362825"/>
          <a:ext cx="30289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・マネージャーまたはコーチがいる場合は、該当のところへ○をする。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・コーチは団体戦も個人戦も同一人物とし、監督名の下に記入すること。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・各支部予選ランク順に記入すること。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・氏名にはふりがなをつけること。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・備考欄に各支部での成績があれば記入する。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57150</xdr:rowOff>
    </xdr:from>
    <xdr:to>
      <xdr:col>15</xdr:col>
      <xdr:colOff>276225</xdr:colOff>
      <xdr:row>6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7105650" y="57150"/>
          <a:ext cx="4362450" cy="15811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個人戦のみの出場の場合は、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支部順位は空白でお願いします。</a:t>
          </a:r>
        </a:p>
      </xdr:txBody>
    </xdr:sp>
    <xdr:clientData/>
  </xdr:twoCellAnchor>
  <xdr:twoCellAnchor>
    <xdr:from>
      <xdr:col>8</xdr:col>
      <xdr:colOff>361950</xdr:colOff>
      <xdr:row>8</xdr:row>
      <xdr:rowOff>28575</xdr:rowOff>
    </xdr:from>
    <xdr:to>
      <xdr:col>18</xdr:col>
      <xdr:colOff>323850</xdr:colOff>
      <xdr:row>23</xdr:row>
      <xdr:rowOff>238125</xdr:rowOff>
    </xdr:to>
    <xdr:sp>
      <xdr:nvSpPr>
        <xdr:cNvPr id="2" name="角丸四角形 2"/>
        <xdr:cNvSpPr>
          <a:spLocks/>
        </xdr:cNvSpPr>
      </xdr:nvSpPr>
      <xdr:spPr>
        <a:xfrm>
          <a:off x="7038975" y="2038350"/>
          <a:ext cx="6534150" cy="39243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マネージャー・コーチ名は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○○（教）、○○（生）と教員か生徒かをわかるように入力してください。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外部コーチの場合は、お名前のみの入力です。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団体のセルは、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空白か○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個人のセルは、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Ｓ１・・・シングルスの１番手　　Ｓ２・・・シングルスの２番手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Ｄ１・・・ダブルスの１番手　　　Ｄ２・・・ダブルスの２番手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となっていますので、Ｓ１、Ｄ１などの入力を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209550</xdr:rowOff>
    </xdr:from>
    <xdr:to>
      <xdr:col>3</xdr:col>
      <xdr:colOff>504825</xdr:colOff>
      <xdr:row>28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439025"/>
          <a:ext cx="30289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・マネージャーまたはコーチがいる場合は、該当のところへ○をする。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・コーチは団体戦も個人戦も同一人物とし、監督名の下に記入すること。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・各支部予選ランク順に記入すること。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・氏名にはふりがなをつけること。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・備考欄に各支部での成績があれば記入する。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133350</xdr:rowOff>
    </xdr:from>
    <xdr:to>
      <xdr:col>3</xdr:col>
      <xdr:colOff>514350</xdr:colOff>
      <xdr:row>27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362825"/>
          <a:ext cx="30289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・マネージャーまたはコーチがいる場合は、該当のところへ○をする。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・コーチは団体戦も個人戦も同一人物とし、監督名の下に記入すること。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・各支部予選ランク順に記入すること。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・氏名にはふりがなをつけること。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・備考欄に各支部での成績があれば記入する。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41"/>
  <sheetViews>
    <sheetView showZeros="0" tabSelected="1" zoomScale="90" zoomScaleNormal="90" zoomScalePageLayoutView="0" workbookViewId="0" topLeftCell="A1">
      <selection activeCell="I8" sqref="I8"/>
    </sheetView>
  </sheetViews>
  <sheetFormatPr defaultColWidth="9.00390625" defaultRowHeight="13.5"/>
  <cols>
    <col min="1" max="1" width="10.50390625" style="0" customWidth="1"/>
    <col min="2" max="2" width="12.875" style="0" customWidth="1"/>
    <col min="3" max="3" width="15.625" style="0" customWidth="1"/>
    <col min="4" max="4" width="6.375" style="0" customWidth="1"/>
    <col min="5" max="5" width="11.25390625" style="0" customWidth="1"/>
    <col min="6" max="7" width="6.375" style="0" customWidth="1"/>
    <col min="8" max="8" width="15.50390625" style="0" customWidth="1"/>
    <col min="9" max="9" width="5.25390625" style="0" customWidth="1"/>
  </cols>
  <sheetData>
    <row r="1" spans="1:8" ht="21.75" customHeight="1" thickBot="1">
      <c r="A1" s="72" t="s">
        <v>49</v>
      </c>
      <c r="B1" s="73"/>
      <c r="C1" s="73"/>
      <c r="D1" s="73"/>
      <c r="E1" s="73"/>
      <c r="F1" s="73"/>
      <c r="G1" s="73"/>
      <c r="H1" s="74"/>
    </row>
    <row r="2" spans="1:9" ht="19.5" customHeight="1">
      <c r="A2" s="24" t="s">
        <v>0</v>
      </c>
      <c r="B2" s="84" t="s">
        <v>67</v>
      </c>
      <c r="C2" s="85"/>
      <c r="D2" s="85"/>
      <c r="E2" s="64" t="s">
        <v>84</v>
      </c>
      <c r="F2" s="86" t="s">
        <v>85</v>
      </c>
      <c r="G2" s="86"/>
      <c r="H2" s="87"/>
      <c r="I2" s="41"/>
    </row>
    <row r="3" spans="1:9" ht="19.5" customHeight="1">
      <c r="A3" s="36" t="s">
        <v>46</v>
      </c>
      <c r="B3" s="90" t="s">
        <v>71</v>
      </c>
      <c r="C3" s="91"/>
      <c r="D3" s="91"/>
      <c r="E3" s="31" t="s">
        <v>54</v>
      </c>
      <c r="F3" s="88"/>
      <c r="G3" s="88"/>
      <c r="H3" s="89"/>
      <c r="I3" s="41"/>
    </row>
    <row r="4" spans="1:9" ht="19.5" customHeight="1">
      <c r="A4" s="36" t="s">
        <v>47</v>
      </c>
      <c r="B4" s="90" t="s">
        <v>68</v>
      </c>
      <c r="C4" s="91"/>
      <c r="D4" s="91"/>
      <c r="E4" s="31" t="s">
        <v>76</v>
      </c>
      <c r="F4" s="88"/>
      <c r="G4" s="88"/>
      <c r="H4" s="89"/>
      <c r="I4" s="41"/>
    </row>
    <row r="5" spans="1:9" ht="19.5" customHeight="1">
      <c r="A5" s="25" t="s">
        <v>44</v>
      </c>
      <c r="B5" s="90" t="s">
        <v>69</v>
      </c>
      <c r="C5" s="91"/>
      <c r="D5" s="91"/>
      <c r="E5" s="31" t="s">
        <v>79</v>
      </c>
      <c r="F5" s="151"/>
      <c r="G5" s="152"/>
      <c r="H5" s="153"/>
      <c r="I5" s="41"/>
    </row>
    <row r="6" spans="1:9" ht="19.5" customHeight="1">
      <c r="A6" s="25" t="s">
        <v>42</v>
      </c>
      <c r="B6" s="90" t="s">
        <v>58</v>
      </c>
      <c r="C6" s="91"/>
      <c r="D6" s="91"/>
      <c r="E6" s="31" t="s">
        <v>80</v>
      </c>
      <c r="F6" s="88" t="s">
        <v>83</v>
      </c>
      <c r="G6" s="88"/>
      <c r="H6" s="89"/>
      <c r="I6" s="42"/>
    </row>
    <row r="7" spans="1:9" ht="19.5" customHeight="1" thickBot="1">
      <c r="A7" s="26" t="s">
        <v>45</v>
      </c>
      <c r="B7" s="82" t="s">
        <v>70</v>
      </c>
      <c r="C7" s="98"/>
      <c r="D7" s="98"/>
      <c r="E7" s="34"/>
      <c r="F7" s="81"/>
      <c r="G7" s="81"/>
      <c r="H7" s="83"/>
      <c r="I7" s="42"/>
    </row>
    <row r="8" spans="1:9" ht="19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6" ht="19.5" customHeight="1" thickBot="1">
      <c r="A9" s="75" t="s">
        <v>48</v>
      </c>
      <c r="B9" s="76"/>
      <c r="C9" s="76"/>
      <c r="D9" s="76"/>
      <c r="E9" s="76"/>
      <c r="F9" s="76"/>
      <c r="G9" s="76"/>
      <c r="H9" s="77"/>
      <c r="I9" s="42"/>
      <c r="P9" t="s">
        <v>20</v>
      </c>
    </row>
    <row r="10" spans="1:16" ht="19.5" customHeight="1">
      <c r="A10" s="24" t="s">
        <v>15</v>
      </c>
      <c r="B10" s="78" t="s">
        <v>77</v>
      </c>
      <c r="C10" s="78"/>
      <c r="D10" s="78"/>
      <c r="E10" s="78"/>
      <c r="F10" s="78"/>
      <c r="G10" s="79"/>
      <c r="H10" s="80"/>
      <c r="I10" s="43"/>
      <c r="P10" t="s">
        <v>34</v>
      </c>
    </row>
    <row r="11" spans="1:16" ht="19.5" customHeight="1" thickBot="1">
      <c r="A11" s="26" t="s">
        <v>41</v>
      </c>
      <c r="B11" s="81" t="s">
        <v>78</v>
      </c>
      <c r="C11" s="81"/>
      <c r="D11" s="81"/>
      <c r="E11" s="81"/>
      <c r="F11" s="81"/>
      <c r="G11" s="82"/>
      <c r="H11" s="83"/>
      <c r="I11" s="42"/>
      <c r="P11" t="s">
        <v>36</v>
      </c>
    </row>
    <row r="12" spans="1:16" ht="19.5" customHeight="1">
      <c r="A12" s="27" t="s">
        <v>16</v>
      </c>
      <c r="B12" s="28" t="s">
        <v>17</v>
      </c>
      <c r="C12" s="28" t="s">
        <v>33</v>
      </c>
      <c r="D12" s="29" t="s">
        <v>3</v>
      </c>
      <c r="E12" s="29" t="s">
        <v>55</v>
      </c>
      <c r="F12" s="29" t="s">
        <v>18</v>
      </c>
      <c r="G12" s="44" t="s">
        <v>19</v>
      </c>
      <c r="H12" s="30" t="s">
        <v>4</v>
      </c>
      <c r="I12" s="42"/>
      <c r="P12" t="s">
        <v>37</v>
      </c>
    </row>
    <row r="13" spans="1:16" ht="19.5" customHeight="1">
      <c r="A13" s="25" t="s">
        <v>43</v>
      </c>
      <c r="B13" s="31" t="s">
        <v>72</v>
      </c>
      <c r="C13" s="31" t="s">
        <v>74</v>
      </c>
      <c r="D13" s="31">
        <v>3</v>
      </c>
      <c r="E13" s="50" t="s">
        <v>81</v>
      </c>
      <c r="F13" s="31" t="s">
        <v>53</v>
      </c>
      <c r="G13" s="45" t="s">
        <v>25</v>
      </c>
      <c r="H13" s="32"/>
      <c r="I13" s="42"/>
      <c r="P13" t="s">
        <v>38</v>
      </c>
    </row>
    <row r="14" spans="1:16" ht="19.5" customHeight="1">
      <c r="A14" s="25" t="s">
        <v>21</v>
      </c>
      <c r="B14" s="31" t="s">
        <v>73</v>
      </c>
      <c r="C14" s="31" t="s">
        <v>75</v>
      </c>
      <c r="D14" s="31">
        <v>3</v>
      </c>
      <c r="E14" s="50" t="s">
        <v>82</v>
      </c>
      <c r="F14" s="31" t="s">
        <v>53</v>
      </c>
      <c r="G14" s="45" t="s">
        <v>23</v>
      </c>
      <c r="H14" s="32"/>
      <c r="I14" s="42"/>
      <c r="P14" t="s">
        <v>35</v>
      </c>
    </row>
    <row r="15" spans="1:16" ht="19.5" customHeight="1">
      <c r="A15" s="25" t="s">
        <v>22</v>
      </c>
      <c r="B15" s="31"/>
      <c r="C15" s="31"/>
      <c r="D15" s="31"/>
      <c r="E15" s="50"/>
      <c r="F15" s="31"/>
      <c r="G15" s="45"/>
      <c r="H15" s="32"/>
      <c r="I15" s="42"/>
      <c r="P15" t="s">
        <v>32</v>
      </c>
    </row>
    <row r="16" spans="1:16" ht="19.5" customHeight="1">
      <c r="A16" s="25" t="s">
        <v>24</v>
      </c>
      <c r="B16" s="31"/>
      <c r="C16" s="33"/>
      <c r="D16" s="33"/>
      <c r="E16" s="50"/>
      <c r="F16" s="31"/>
      <c r="G16" s="45"/>
      <c r="H16" s="32"/>
      <c r="I16" s="42"/>
      <c r="P16" t="s">
        <v>39</v>
      </c>
    </row>
    <row r="17" spans="1:16" ht="19.5" customHeight="1">
      <c r="A17" s="25" t="s">
        <v>26</v>
      </c>
      <c r="B17" s="31"/>
      <c r="C17" s="31"/>
      <c r="D17" s="31"/>
      <c r="E17" s="50"/>
      <c r="F17" s="31"/>
      <c r="G17" s="45"/>
      <c r="H17" s="32"/>
      <c r="I17" s="42"/>
      <c r="P17" t="s">
        <v>40</v>
      </c>
    </row>
    <row r="18" spans="1:9" ht="19.5" customHeight="1">
      <c r="A18" s="25" t="s">
        <v>27</v>
      </c>
      <c r="B18" s="31"/>
      <c r="C18" s="31"/>
      <c r="D18" s="31"/>
      <c r="E18" s="50"/>
      <c r="F18" s="31"/>
      <c r="G18" s="45"/>
      <c r="H18" s="32"/>
      <c r="I18" s="42"/>
    </row>
    <row r="19" spans="1:9" ht="19.5" customHeight="1" thickBot="1">
      <c r="A19" s="38" t="s">
        <v>28</v>
      </c>
      <c r="B19" s="39"/>
      <c r="C19" s="39"/>
      <c r="D19" s="39"/>
      <c r="E19" s="53"/>
      <c r="F19" s="39"/>
      <c r="G19" s="39"/>
      <c r="H19" s="40"/>
      <c r="I19" s="42"/>
    </row>
    <row r="20" spans="1:9" ht="19.5" customHeight="1" thickTop="1">
      <c r="A20" s="36" t="s">
        <v>29</v>
      </c>
      <c r="B20" s="33"/>
      <c r="C20" s="33"/>
      <c r="D20" s="33"/>
      <c r="E20" s="52"/>
      <c r="F20" s="33"/>
      <c r="G20" s="46"/>
      <c r="H20" s="37"/>
      <c r="I20" s="42"/>
    </row>
    <row r="21" spans="1:9" ht="19.5" customHeight="1">
      <c r="A21" s="25" t="s">
        <v>30</v>
      </c>
      <c r="B21" s="33"/>
      <c r="C21" s="33"/>
      <c r="D21" s="33"/>
      <c r="E21" s="52"/>
      <c r="F21" s="31"/>
      <c r="G21" s="46"/>
      <c r="H21" s="37"/>
      <c r="I21" s="42"/>
    </row>
    <row r="22" spans="1:9" ht="19.5" customHeight="1">
      <c r="A22" s="36" t="s">
        <v>31</v>
      </c>
      <c r="B22" s="33"/>
      <c r="C22" s="33"/>
      <c r="D22" s="33"/>
      <c r="E22" s="52"/>
      <c r="F22" s="31"/>
      <c r="G22" s="46"/>
      <c r="H22" s="37"/>
      <c r="I22" s="42"/>
    </row>
    <row r="23" spans="1:9" ht="19.5" customHeight="1">
      <c r="A23" s="25" t="s">
        <v>50</v>
      </c>
      <c r="B23" s="31"/>
      <c r="C23" s="31"/>
      <c r="D23" s="31"/>
      <c r="E23" s="51"/>
      <c r="F23" s="31"/>
      <c r="G23" s="46"/>
      <c r="H23" s="32"/>
      <c r="I23" s="42"/>
    </row>
    <row r="24" spans="1:9" ht="19.5" customHeight="1" thickBot="1">
      <c r="A24" s="26" t="s">
        <v>51</v>
      </c>
      <c r="B24" s="34"/>
      <c r="C24" s="34"/>
      <c r="D24" s="34"/>
      <c r="E24" s="54"/>
      <c r="F24" s="34"/>
      <c r="G24" s="47"/>
      <c r="H24" s="35"/>
      <c r="I24" s="42"/>
    </row>
    <row r="27" spans="10:14" ht="13.5">
      <c r="J27" s="92" t="str">
        <f>+B10</f>
        <v>久保　タロウ</v>
      </c>
      <c r="K27" s="93"/>
      <c r="L27" s="93"/>
      <c r="M27" s="93"/>
      <c r="N27" s="94"/>
    </row>
    <row r="28" spans="10:14" ht="13.5">
      <c r="J28" s="95" t="str">
        <f>+B11</f>
        <v>久保　ハナコ</v>
      </c>
      <c r="K28" s="96"/>
      <c r="L28" s="96"/>
      <c r="M28" s="96"/>
      <c r="N28" s="97"/>
    </row>
    <row r="29" spans="10:14" ht="13.5">
      <c r="J29" s="95" t="str">
        <f>+B11</f>
        <v>久保　ハナコ</v>
      </c>
      <c r="K29" s="96"/>
      <c r="L29" s="96"/>
      <c r="M29" s="96"/>
      <c r="N29" s="97"/>
    </row>
    <row r="30" spans="10:14" ht="13.5">
      <c r="J30" s="66" t="str">
        <f>+B13</f>
        <v>あああ</v>
      </c>
      <c r="K30" s="67" t="str">
        <f>+C13</f>
        <v>アアア</v>
      </c>
      <c r="L30" s="67">
        <f>+D13</f>
        <v>3</v>
      </c>
      <c r="M30" s="67" t="str">
        <f>+F13</f>
        <v>○</v>
      </c>
      <c r="N30" s="68" t="str">
        <f>+G13</f>
        <v>S1</v>
      </c>
    </row>
    <row r="31" spans="10:14" ht="13.5">
      <c r="J31" s="66" t="str">
        <f aca="true" t="shared" si="0" ref="J31:J40">+B14</f>
        <v>いいい</v>
      </c>
      <c r="K31" s="67" t="str">
        <f aca="true" t="shared" si="1" ref="K31:K41">+C14</f>
        <v>イイイ</v>
      </c>
      <c r="L31" s="67">
        <f aca="true" t="shared" si="2" ref="L31:L41">+D14</f>
        <v>3</v>
      </c>
      <c r="M31" s="67" t="str">
        <f aca="true" t="shared" si="3" ref="M31:M41">+F14</f>
        <v>○</v>
      </c>
      <c r="N31" s="68" t="str">
        <f aca="true" t="shared" si="4" ref="N31:N41">+G14</f>
        <v>D1</v>
      </c>
    </row>
    <row r="32" spans="10:14" ht="13.5">
      <c r="J32" s="66">
        <f t="shared" si="0"/>
        <v>0</v>
      </c>
      <c r="K32" s="67">
        <f t="shared" si="1"/>
        <v>0</v>
      </c>
      <c r="L32" s="67">
        <f t="shared" si="2"/>
        <v>0</v>
      </c>
      <c r="M32" s="67">
        <f t="shared" si="3"/>
        <v>0</v>
      </c>
      <c r="N32" s="68">
        <f t="shared" si="4"/>
        <v>0</v>
      </c>
    </row>
    <row r="33" spans="10:14" ht="13.5">
      <c r="J33" s="66">
        <f t="shared" si="0"/>
        <v>0</v>
      </c>
      <c r="K33" s="67">
        <f t="shared" si="1"/>
        <v>0</v>
      </c>
      <c r="L33" s="67">
        <f t="shared" si="2"/>
        <v>0</v>
      </c>
      <c r="M33" s="67">
        <f t="shared" si="3"/>
        <v>0</v>
      </c>
      <c r="N33" s="68">
        <f t="shared" si="4"/>
        <v>0</v>
      </c>
    </row>
    <row r="34" spans="10:14" ht="13.5">
      <c r="J34" s="66">
        <f t="shared" si="0"/>
        <v>0</v>
      </c>
      <c r="K34" s="67">
        <f t="shared" si="1"/>
        <v>0</v>
      </c>
      <c r="L34" s="67">
        <f t="shared" si="2"/>
        <v>0</v>
      </c>
      <c r="M34" s="67">
        <f t="shared" si="3"/>
        <v>0</v>
      </c>
      <c r="N34" s="68">
        <f t="shared" si="4"/>
        <v>0</v>
      </c>
    </row>
    <row r="35" spans="10:14" ht="13.5">
      <c r="J35" s="66">
        <f t="shared" si="0"/>
        <v>0</v>
      </c>
      <c r="K35" s="67">
        <f t="shared" si="1"/>
        <v>0</v>
      </c>
      <c r="L35" s="67">
        <f t="shared" si="2"/>
        <v>0</v>
      </c>
      <c r="M35" s="67">
        <f t="shared" si="3"/>
        <v>0</v>
      </c>
      <c r="N35" s="68">
        <f t="shared" si="4"/>
        <v>0</v>
      </c>
    </row>
    <row r="36" spans="10:14" ht="13.5">
      <c r="J36" s="66">
        <f t="shared" si="0"/>
        <v>0</v>
      </c>
      <c r="K36" s="67">
        <f t="shared" si="1"/>
        <v>0</v>
      </c>
      <c r="L36" s="67">
        <f t="shared" si="2"/>
        <v>0</v>
      </c>
      <c r="M36" s="67">
        <f t="shared" si="3"/>
        <v>0</v>
      </c>
      <c r="N36" s="68">
        <f t="shared" si="4"/>
        <v>0</v>
      </c>
    </row>
    <row r="37" spans="10:14" ht="13.5">
      <c r="J37" s="66">
        <f t="shared" si="0"/>
        <v>0</v>
      </c>
      <c r="K37" s="67">
        <f t="shared" si="1"/>
        <v>0</v>
      </c>
      <c r="L37" s="67">
        <f t="shared" si="2"/>
        <v>0</v>
      </c>
      <c r="M37" s="67">
        <f t="shared" si="3"/>
        <v>0</v>
      </c>
      <c r="N37" s="68">
        <f t="shared" si="4"/>
        <v>0</v>
      </c>
    </row>
    <row r="38" spans="10:14" ht="13.5">
      <c r="J38" s="66">
        <f t="shared" si="0"/>
        <v>0</v>
      </c>
      <c r="K38" s="67">
        <f t="shared" si="1"/>
        <v>0</v>
      </c>
      <c r="L38" s="67">
        <f t="shared" si="2"/>
        <v>0</v>
      </c>
      <c r="M38" s="67">
        <f t="shared" si="3"/>
        <v>0</v>
      </c>
      <c r="N38" s="68">
        <f t="shared" si="4"/>
        <v>0</v>
      </c>
    </row>
    <row r="39" spans="10:14" ht="13.5">
      <c r="J39" s="66">
        <f>+B22</f>
        <v>0</v>
      </c>
      <c r="K39" s="67">
        <f t="shared" si="1"/>
        <v>0</v>
      </c>
      <c r="L39" s="67">
        <f t="shared" si="2"/>
        <v>0</v>
      </c>
      <c r="M39" s="67">
        <f t="shared" si="3"/>
        <v>0</v>
      </c>
      <c r="N39" s="68">
        <f t="shared" si="4"/>
        <v>0</v>
      </c>
    </row>
    <row r="40" spans="10:14" ht="13.5">
      <c r="J40" s="66">
        <f t="shared" si="0"/>
        <v>0</v>
      </c>
      <c r="K40" s="67">
        <f t="shared" si="1"/>
        <v>0</v>
      </c>
      <c r="L40" s="67">
        <f t="shared" si="2"/>
        <v>0</v>
      </c>
      <c r="M40" s="67">
        <f t="shared" si="3"/>
        <v>0</v>
      </c>
      <c r="N40" s="68">
        <f t="shared" si="4"/>
        <v>0</v>
      </c>
    </row>
    <row r="41" spans="10:14" ht="13.5">
      <c r="J41" s="69">
        <f>+B24</f>
        <v>0</v>
      </c>
      <c r="K41" s="70">
        <f t="shared" si="1"/>
        <v>0</v>
      </c>
      <c r="L41" s="70">
        <f t="shared" si="2"/>
        <v>0</v>
      </c>
      <c r="M41" s="70">
        <f t="shared" si="3"/>
        <v>0</v>
      </c>
      <c r="N41" s="71">
        <f t="shared" si="4"/>
        <v>0</v>
      </c>
    </row>
  </sheetData>
  <sheetProtection/>
  <mergeCells count="19">
    <mergeCell ref="J27:N27"/>
    <mergeCell ref="J28:N28"/>
    <mergeCell ref="J29:N29"/>
    <mergeCell ref="F7:H7"/>
    <mergeCell ref="B3:D3"/>
    <mergeCell ref="B4:D4"/>
    <mergeCell ref="B5:D5"/>
    <mergeCell ref="B6:D6"/>
    <mergeCell ref="B7:D7"/>
    <mergeCell ref="A1:H1"/>
    <mergeCell ref="A9:H9"/>
    <mergeCell ref="B10:H10"/>
    <mergeCell ref="B11:H11"/>
    <mergeCell ref="B2:D2"/>
    <mergeCell ref="F2:H2"/>
    <mergeCell ref="F3:H3"/>
    <mergeCell ref="F4:H4"/>
    <mergeCell ref="F5:H5"/>
    <mergeCell ref="F6:H6"/>
  </mergeCells>
  <dataValidations count="2">
    <dataValidation type="list" allowBlank="1" showInputMessage="1" showErrorMessage="1" sqref="G13:G24">
      <formula1>$P$10:$P$17</formula1>
    </dataValidation>
    <dataValidation type="list" allowBlank="1" showInputMessage="1" showErrorMessage="1" sqref="F13:F24">
      <formula1>$P$8:$P$9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31">
      <selection activeCell="M43" sqref="M43"/>
    </sheetView>
  </sheetViews>
  <sheetFormatPr defaultColWidth="9.00390625" defaultRowHeight="13.5"/>
  <cols>
    <col min="1" max="1" width="9.125" style="1" customWidth="1"/>
    <col min="2" max="2" width="18.75390625" style="1" customWidth="1"/>
    <col min="3" max="3" width="6.25390625" style="1" customWidth="1"/>
    <col min="4" max="4" width="11.25390625" style="1" customWidth="1"/>
    <col min="5" max="5" width="2.75390625" style="1" customWidth="1"/>
    <col min="6" max="6" width="10.25390625" style="1" customWidth="1"/>
    <col min="7" max="7" width="18.75390625" style="1" customWidth="1"/>
    <col min="8" max="8" width="6.375" style="1" customWidth="1"/>
    <col min="9" max="9" width="11.25390625" style="1" customWidth="1"/>
    <col min="10" max="10" width="9.125" style="1" customWidth="1"/>
    <col min="11" max="16384" width="9.00390625" style="1" customWidth="1"/>
  </cols>
  <sheetData>
    <row r="1" spans="1:10" ht="38.25" customHeight="1">
      <c r="A1" s="133" t="str">
        <f>"　　第７０回山口県中学校体育大会（バドミントン競技の部）　
　　バドミントン　申込書　　　"&amp;" (　"&amp;'入力シート（男子）'!B3&amp;"　)"</f>
        <v>　　第７０回山口県中学校体育大会（バドミントン競技の部）　
　　バドミントン　申込書　　　 (　男子　)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2" ht="27" customHeight="1">
      <c r="A2" s="55" t="s">
        <v>54</v>
      </c>
      <c r="B2" s="65" t="str">
        <f>"（　"&amp;'入力シート（男子）'!F3&amp;"　）"</f>
        <v>（　　）</v>
      </c>
      <c r="C2" s="56" t="str">
        <f>"支部番号（　"&amp;'入力シート（男子）'!F4&amp;"　）"</f>
        <v>支部番号（　　）</v>
      </c>
      <c r="D2" s="56"/>
      <c r="E2" s="56"/>
      <c r="F2" s="56"/>
      <c r="G2" s="56" t="str">
        <f>IF('入力シート（男子）'!F2="正","&lt;　"&amp;'入力シート（男子）'!F2&amp;"　・　　　&gt;","&lt;　　・副　&gt;")</f>
        <v>&lt;　正　・　　　&gt;</v>
      </c>
      <c r="H2" s="56"/>
      <c r="I2" s="56"/>
      <c r="J2" s="56"/>
      <c r="L2" s="1" t="str">
        <f>'入力シート（男子）'!F2</f>
        <v>正</v>
      </c>
    </row>
    <row r="3" spans="1:10" s="2" customFormat="1" ht="27" customHeight="1">
      <c r="A3" s="138" t="s">
        <v>0</v>
      </c>
      <c r="B3" s="142" t="str">
        <f>'入力シート（男子）'!B2</f>
        <v>下松市立久保中学校</v>
      </c>
      <c r="C3" s="143"/>
      <c r="D3" s="143"/>
      <c r="E3" s="144"/>
      <c r="F3" s="13" t="s">
        <v>1</v>
      </c>
      <c r="G3" s="135" t="str">
        <f>'入力シート（男子）'!B10</f>
        <v>久保　タロウ</v>
      </c>
      <c r="H3" s="136"/>
      <c r="I3" s="136"/>
      <c r="J3" s="136"/>
    </row>
    <row r="4" spans="1:10" s="2" customFormat="1" ht="27" customHeight="1">
      <c r="A4" s="138"/>
      <c r="B4" s="145" t="str">
        <f>'入力シート（男子）'!B6</f>
        <v>（○○○-○○○-○○○○）</v>
      </c>
      <c r="C4" s="146"/>
      <c r="D4" s="146"/>
      <c r="E4" s="147"/>
      <c r="F4" s="63" t="s">
        <v>12</v>
      </c>
      <c r="G4" s="139" t="str">
        <f>'入力シート（男子）'!B11</f>
        <v>久保　ハナコ</v>
      </c>
      <c r="H4" s="140"/>
      <c r="I4" s="140"/>
      <c r="J4" s="141"/>
    </row>
    <row r="5" spans="1:10" s="2" customFormat="1" ht="22.5" customHeight="1">
      <c r="A5" s="137" t="str">
        <f>"《団体戦》支部順位"&amp;"（"&amp;LEFT('入力シート（男子）'!B4,1)&amp;"）"&amp;"位"</f>
        <v>《団体戦》支部順位（２）位</v>
      </c>
      <c r="B5" s="103"/>
      <c r="C5" s="103"/>
      <c r="D5" s="48"/>
      <c r="F5" s="137" t="s">
        <v>2</v>
      </c>
      <c r="G5" s="103"/>
      <c r="H5" s="103"/>
      <c r="I5" s="103"/>
      <c r="J5" s="103"/>
    </row>
    <row r="6" spans="1:12" s="2" customFormat="1" ht="28.5" customHeight="1">
      <c r="A6" s="3"/>
      <c r="B6" s="3" t="s">
        <v>11</v>
      </c>
      <c r="C6" s="3" t="s">
        <v>3</v>
      </c>
      <c r="D6" s="49" t="s">
        <v>55</v>
      </c>
      <c r="F6" s="3"/>
      <c r="G6" s="3" t="s">
        <v>11</v>
      </c>
      <c r="H6" s="3" t="s">
        <v>3</v>
      </c>
      <c r="I6" s="49" t="s">
        <v>55</v>
      </c>
      <c r="J6" s="3" t="s">
        <v>4</v>
      </c>
      <c r="L6" s="2" t="s">
        <v>20</v>
      </c>
    </row>
    <row r="7" spans="1:12" s="2" customFormat="1" ht="28.5" customHeight="1">
      <c r="A7" s="5" t="s">
        <v>13</v>
      </c>
      <c r="B7" s="8" t="str">
        <f>IF(ISERROR(VLOOKUP(B8,'入力シート（男子）'!$B$13:$H$24,2,FALSE)),"",VLOOKUP(B8,'入力シート（男子）'!$B$13:$H$24,2,FALSE))</f>
        <v>アアア</v>
      </c>
      <c r="C7" s="112">
        <f>IF(ISERROR(VLOOKUP(B8,'入力シート（男子）'!$B$13:$H$24,3,FALSE)),"",VLOOKUP(B8,'入力シート（男子）'!$B$13:$H$24,3,FALSE))</f>
        <v>3</v>
      </c>
      <c r="D7" s="112" t="str">
        <f>IF(ISERROR(VLOOKUP(B8,'入力シート（男子）'!$B$13:$H$24,4,FALSE)),"",VLOOKUP(B8,'入力シート（男子）'!$B$13:$H$24,4,FALSE))</f>
        <v>１位</v>
      </c>
      <c r="F7" s="5" t="s">
        <v>5</v>
      </c>
      <c r="G7" s="8" t="str">
        <f>IF(ISERROR(VLOOKUP(G8,'入力シート（男子）'!$B$13:$H$24,2,FALSE)),"",VLOOKUP(G8,'入力シート（男子）'!$B$13:$H$24,2,FALSE))</f>
        <v>アアア</v>
      </c>
      <c r="H7" s="112">
        <f>IF(ISERROR(VLOOKUP(G8,'入力シート（男子）'!$B$13:$H$24,3,FALSE)),"",VLOOKUP(G8,'入力シート（男子）'!$B$13:$H$24,3,FALSE))</f>
        <v>3</v>
      </c>
      <c r="I7" s="110" t="str">
        <f>IF(ISERROR(VLOOKUP(G8,'入力シート（男子）'!$B$13:$H$24,4,FALSE)),"",VLOOKUP(G8,'入力シート（男子）'!$B$13:$H$24,4,FALSE))</f>
        <v>１位</v>
      </c>
      <c r="J7" s="116">
        <f>IF(ISERROR(VLOOKUP(G8,'入力シート（男子）'!$B$13:$H$24,7,FALSE)),"",VLOOKUP(G8,'入力シート（男子）'!$B$13:$H$24,7,FALSE))</f>
        <v>0</v>
      </c>
      <c r="L7" s="2" t="s">
        <v>34</v>
      </c>
    </row>
    <row r="8" spans="1:12" s="2" customFormat="1" ht="28.5" customHeight="1">
      <c r="A8" s="6">
        <v>1</v>
      </c>
      <c r="B8" s="16" t="str">
        <f>INDEX('入力シート（男子）'!$B:$B,SMALL(INDEX(('入力シート（男子）'!$F$13:$F$103&lt;&gt;L$6)*1000+ROW('入力シート（男子）'!$F$13:$F$103),),ROW(B1)))&amp;""</f>
        <v>あああ</v>
      </c>
      <c r="C8" s="113"/>
      <c r="D8" s="113"/>
      <c r="F8" s="6">
        <v>1</v>
      </c>
      <c r="G8" s="16" t="str">
        <f>INDEX('入力シート（男子）'!$B:$B,SMALL(INDEX(('入力シート（男子）'!$G$13:$G$24&lt;&gt;L$7)*1000+ROW('入力シート（男子）'!$G$13:$G$24),),ROW(B1)))&amp;""</f>
        <v>あああ</v>
      </c>
      <c r="H8" s="113"/>
      <c r="I8" s="111"/>
      <c r="J8" s="117"/>
      <c r="L8" s="2" t="s">
        <v>36</v>
      </c>
    </row>
    <row r="9" spans="1:12" s="2" customFormat="1" ht="28.5" customHeight="1">
      <c r="A9" s="5" t="s">
        <v>14</v>
      </c>
      <c r="B9" s="8" t="str">
        <f>IF(ISERROR(VLOOKUP(B10,'入力シート（男子）'!$B$13:$H$24,2,FALSE)),"",VLOOKUP(B10,'入力シート（男子）'!$B$13:$H$24,2,FALSE))</f>
        <v>イイイ</v>
      </c>
      <c r="C9" s="112">
        <f>IF(ISERROR(VLOOKUP(B10,'入力シート（男子）'!$B$13:$H$24,3,FALSE)),"",VLOOKUP(B10,'入力シート（男子）'!$B$13:$H$24,3,FALSE))</f>
        <v>3</v>
      </c>
      <c r="D9" s="112" t="str">
        <f>IF(ISERROR(VLOOKUP(B10,'入力シート（男子）'!$B$13:$H$24,4,FALSE)),"",VLOOKUP(B10,'入力シート（男子）'!$B$13:$H$24,4,FALSE))</f>
        <v>２位</v>
      </c>
      <c r="F9" s="5" t="s">
        <v>5</v>
      </c>
      <c r="G9" s="8">
        <f>IF(ISERROR(VLOOKUP(G10,'入力シート（男子）'!$B$13:$H$24,2,FALSE)),"",VLOOKUP(G10,'入力シート（男子）'!$B$13:$H$24,2,FALSE))</f>
      </c>
      <c r="H9" s="112">
        <f>IF(ISERROR(VLOOKUP(G10,'入力シート（男子）'!$B$13:$H$24,3,FALSE)),"",VLOOKUP(G10,'入力シート（男子）'!$B$13:$H$24,3,FALSE))</f>
      </c>
      <c r="I9" s="110">
        <f>IF(ISERROR(VLOOKUP(G10,'入力シート（男子）'!$B$13:$H$24,4,FALSE)),"",VLOOKUP(G10,'入力シート（男子）'!$B$13:$H$24,4,FALSE))</f>
      </c>
      <c r="J9" s="116">
        <f>IF(ISERROR(VLOOKUP(G10,'入力シート（男子）'!$B$13:$H$24,7,FALSE)),"",VLOOKUP(G10,'入力シート（男子）'!$B$13:$H$24,7,FALSE))</f>
      </c>
      <c r="L9" s="2" t="s">
        <v>37</v>
      </c>
    </row>
    <row r="10" spans="1:12" s="2" customFormat="1" ht="28.5" customHeight="1" thickBot="1">
      <c r="A10" s="6">
        <v>2</v>
      </c>
      <c r="B10" s="16" t="str">
        <f>INDEX('入力シート（男子）'!$B:$B,SMALL(INDEX(('入力シート（男子）'!$F$13:$F$103&lt;&gt;L$6)*1000+ROW('入力シート（男子）'!$F$13:$F$103),),ROW(B2)))&amp;""</f>
        <v>いいい</v>
      </c>
      <c r="C10" s="113"/>
      <c r="D10" s="113"/>
      <c r="F10" s="14">
        <v>2</v>
      </c>
      <c r="G10" s="17">
        <f>INDEX('入力シート（男子）'!$B:$B,SMALL(INDEX(('入力シート（男子）'!$G$13:$G$24&lt;&gt;L$8)*1000+ROW('入力シート（男子）'!$G$13:$G$24),),ROW(B1)))&amp;""</f>
      </c>
      <c r="H10" s="125"/>
      <c r="I10" s="131"/>
      <c r="J10" s="126"/>
      <c r="L10" s="2" t="s">
        <v>38</v>
      </c>
    </row>
    <row r="11" spans="1:12" s="2" customFormat="1" ht="28.5" customHeight="1" thickTop="1">
      <c r="A11" s="5" t="s">
        <v>14</v>
      </c>
      <c r="B11" s="8">
        <f>IF(ISERROR(VLOOKUP(B12,'入力シート（男子）'!$B$13:$H$24,2,FALSE)),"",VLOOKUP(B12,'入力シート（男子）'!$B$13:$H$24,2,FALSE))</f>
      </c>
      <c r="C11" s="112">
        <f>IF(ISERROR(VLOOKUP(B12,'入力シート（男子）'!$B$13:$H$24,3,FALSE)),"",VLOOKUP(B12,'入力シート（男子）'!$B$13:$H$24,3,FALSE))</f>
      </c>
      <c r="D11" s="112">
        <f>IF(ISERROR(VLOOKUP(B12,'入力シート（男子）'!$B$13:$H$24,4,FALSE)),"",VLOOKUP(B12,'入力シート（男子）'!$B$13:$H$24,4,FALSE))</f>
      </c>
      <c r="F11" s="11" t="s">
        <v>5</v>
      </c>
      <c r="G11" s="9">
        <f>IF(ISERROR(VLOOKUP(G12,'入力シート（男子）'!$B$13:$H$24,2,FALSE)),"",VLOOKUP(G12,'入力シート（男子）'!$B$13:$H$24,2,FALSE))</f>
      </c>
      <c r="H11" s="121">
        <f>IF(ISERROR(VLOOKUP(G12,'入力シート（男子）'!$B$13:$H$24,3,FALSE)),"",VLOOKUP(G12,'入力シート（男子）'!$B$13:$H$24,3,FALSE))</f>
      </c>
      <c r="I11" s="123">
        <f>IF(ISERROR(VLOOKUP(G12,'入力シート（男子）'!$B$13:$H$24,4,FALSE)),"",VLOOKUP(G12,'入力シート（男子）'!$B$13:$H$24,4,FALSE))</f>
      </c>
      <c r="J11" s="122">
        <f>IF(ISERROR(VLOOKUP(G12,'入力シート（男子）'!$B$13:$H$24,7,FALSE)),"",VLOOKUP(G12,'入力シート（男子）'!$B$13:$H$24,7,FALSE))</f>
      </c>
      <c r="L11" s="2" t="s">
        <v>35</v>
      </c>
    </row>
    <row r="12" spans="1:12" s="2" customFormat="1" ht="28.5" customHeight="1">
      <c r="A12" s="6">
        <v>3</v>
      </c>
      <c r="B12" s="16">
        <f>INDEX('入力シート（男子）'!$B:$B,SMALL(INDEX(('入力シート（男子）'!$F$13:$F$103&lt;&gt;L$6)*1000+ROW('入力シート（男子）'!$F$13:$F$103),),ROW(B3)))&amp;""</f>
      </c>
      <c r="C12" s="113"/>
      <c r="D12" s="113"/>
      <c r="F12" s="6">
        <v>3</v>
      </c>
      <c r="G12" s="16">
        <f>INDEX('入力シート（男子）'!$B:$B,SMALL(INDEX(('入力シート（男子）'!$G$13:$G$24&lt;&gt;L$9)*1000+ROW('入力シート（男子）'!$G$13:$G$24),),ROW(B1)))&amp;""</f>
      </c>
      <c r="H12" s="113"/>
      <c r="I12" s="111"/>
      <c r="J12" s="117"/>
      <c r="L12" s="2" t="s">
        <v>32</v>
      </c>
    </row>
    <row r="13" spans="1:12" s="2" customFormat="1" ht="28.5" customHeight="1">
      <c r="A13" s="5" t="s">
        <v>14</v>
      </c>
      <c r="B13" s="8">
        <f>IF(ISERROR(VLOOKUP(B14,'入力シート（男子）'!$B$13:$H$24,2,FALSE)),"",VLOOKUP(B14,'入力シート（男子）'!$B$13:$H$24,2,FALSE))</f>
      </c>
      <c r="C13" s="112">
        <f>IF(ISERROR(VLOOKUP(B14,'入力シート（男子）'!$B$13:$H$24,3,FALSE)),"",VLOOKUP(B14,'入力シート（男子）'!$B$13:$H$24,3,FALSE))</f>
      </c>
      <c r="D13" s="112">
        <f>IF(ISERROR(VLOOKUP(B14,'入力シート（男子）'!$B$13:$H$24,4,FALSE)),"",VLOOKUP(B14,'入力シート（男子）'!$B$13:$H$24,4,FALSE))</f>
      </c>
      <c r="F13" s="5" t="s">
        <v>5</v>
      </c>
      <c r="G13" s="8">
        <f>IF(ISERROR(VLOOKUP(G14,'入力シート（男子）'!$B$13:$H$24,2,FALSE)),"",VLOOKUP(G14,'入力シート（男子）'!$B$13:$H$24,2,FALSE))</f>
      </c>
      <c r="H13" s="112">
        <f>IF(ISERROR(VLOOKUP(G14,'入力シート（男子）'!$B$13:$H$24,3,FALSE)),"",VLOOKUP(G14,'入力シート（男子）'!$B$13:$H$24,3,FALSE))</f>
      </c>
      <c r="I13" s="110">
        <f>IF(ISERROR(VLOOKUP(G14,'入力シート（男子）'!$B$13:$H$24,4,FALSE)),"",VLOOKUP(G14,'入力シート（男子）'!$B$13:$H$24,4,FALSE))</f>
      </c>
      <c r="J13" s="116">
        <f>IF(ISERROR(VLOOKUP(G14,'入力シート（男子）'!$B$13:$H$24,7,FALSE)),"",VLOOKUP(G14,'入力シート（男子）'!$B$13:$H$24,7,FALSE))</f>
      </c>
      <c r="L13" s="2" t="s">
        <v>39</v>
      </c>
    </row>
    <row r="14" spans="1:12" s="2" customFormat="1" ht="28.5" customHeight="1">
      <c r="A14" s="6">
        <v>4</v>
      </c>
      <c r="B14" s="16">
        <f>INDEX('入力シート（男子）'!$B:$B,SMALL(INDEX(('入力シート（男子）'!$F$13:$F$103&lt;&gt;L$6)*1000+ROW('入力シート（男子）'!$F$13:$F$103),),ROW(B4)))&amp;""</f>
      </c>
      <c r="C14" s="113"/>
      <c r="D14" s="113"/>
      <c r="F14" s="6">
        <v>4</v>
      </c>
      <c r="G14" s="16">
        <f>INDEX('入力シート（男子）'!$B:$B,SMALL(INDEX(('入力シート（男子）'!$G$13:$G$24&lt;&gt;L$10)*1000+ROW('入力シート（男子）'!$G$13:$G$24),),ROW(B1)))&amp;""</f>
      </c>
      <c r="H14" s="113"/>
      <c r="I14" s="111"/>
      <c r="J14" s="117"/>
      <c r="L14" s="2" t="s">
        <v>40</v>
      </c>
    </row>
    <row r="15" spans="1:10" s="2" customFormat="1" ht="28.5" customHeight="1">
      <c r="A15" s="5" t="s">
        <v>14</v>
      </c>
      <c r="B15" s="8">
        <f>IF(ISERROR(VLOOKUP(B16,'入力シート（男子）'!$B$13:$H$24,2,FALSE)),"",VLOOKUP(B16,'入力シート（男子）'!$B$13:$H$24,2,FALSE))</f>
      </c>
      <c r="C15" s="112">
        <f>IF(ISERROR(VLOOKUP(B16,'入力シート（男子）'!$B$13:$H$24,3,FALSE)),"",VLOOKUP(B16,'入力シート（男子）'!$B$13:$H$24,3,FALSE))</f>
      </c>
      <c r="D15" s="112">
        <f>IF(ISERROR(VLOOKUP(B16,'入力シート（男子）'!$B$13:$H$24,4,FALSE)),"",VLOOKUP(B16,'入力シート（男子）'!$B$13:$H$24,4,FALSE))</f>
      </c>
      <c r="F15" s="132" t="s">
        <v>6</v>
      </c>
      <c r="G15" s="132"/>
      <c r="H15" s="132"/>
      <c r="I15" s="132"/>
      <c r="J15" s="132"/>
    </row>
    <row r="16" spans="1:10" s="2" customFormat="1" ht="28.5" customHeight="1">
      <c r="A16" s="6">
        <v>5</v>
      </c>
      <c r="B16" s="16">
        <f>INDEX('入力シート（男子）'!$B:$B,SMALL(INDEX(('入力シート（男子）'!$F$13:$F$103&lt;&gt;L$6)*1000+ROW('入力シート（男子）'!$F$13:$F$103),),ROW(B5)))&amp;""</f>
      </c>
      <c r="C16" s="113"/>
      <c r="D16" s="113"/>
      <c r="F16" s="10"/>
      <c r="G16" s="3" t="s">
        <v>11</v>
      </c>
      <c r="H16" s="3" t="s">
        <v>3</v>
      </c>
      <c r="I16" s="49" t="s">
        <v>55</v>
      </c>
      <c r="J16" s="3" t="s">
        <v>4</v>
      </c>
    </row>
    <row r="17" spans="1:10" s="2" customFormat="1" ht="28.5" customHeight="1">
      <c r="A17" s="5" t="s">
        <v>14</v>
      </c>
      <c r="B17" s="8">
        <f>IF(ISERROR(VLOOKUP(B18,'入力シート（男子）'!$B$13:$H$24,2,FALSE)),"",VLOOKUP(B18,'入力シート（男子）'!$B$13:$H$24,2,FALSE))</f>
      </c>
      <c r="C17" s="112">
        <f>IF(ISERROR(VLOOKUP(B18,'入力シート（男子）'!$B$13:$H$24,3,FALSE)),"",VLOOKUP(B18,'入力シート（男子）'!$B$13:$H$24,3,FALSE))</f>
      </c>
      <c r="D17" s="112">
        <f>IF(ISERROR(VLOOKUP(B18,'入力シート（男子）'!$B$13:$H$24,4,FALSE)),"",VLOOKUP(B18,'入力シート（男子）'!$B$13:$H$24,4,FALSE))</f>
      </c>
      <c r="F17" s="114" t="s">
        <v>7</v>
      </c>
      <c r="G17" s="8" t="str">
        <f>IF(ISERROR(VLOOKUP(G18,'入力シート（男子）'!$B$13:$H$24,2,FALSE)),"",VLOOKUP(G18,'入力シート（男子）'!$B$13:$H$24,2,FALSE))</f>
        <v>イイイ</v>
      </c>
      <c r="H17" s="112">
        <f>IF(ISERROR(VLOOKUP(G18,'入力シート（男子）'!$B$13:$H$24,3,FALSE)),"",VLOOKUP(G18,'入力シート（男子）'!$B$13:$H$24,3,FALSE))</f>
        <v>3</v>
      </c>
      <c r="I17" s="110" t="str">
        <f>IF(ISERROR(VLOOKUP(G18,'入力シート（男子）'!$B$13:$H$24,4,FALSE)),"",VLOOKUP(G18,'入力シート（男子）'!$B$13:$H$24,4,FALSE))</f>
        <v>２位</v>
      </c>
      <c r="J17" s="116">
        <f>IF(ISERROR(VLOOKUP(G18,'入力シート（男子）'!$B$13:$H$24,7,FALSE)),"",VLOOKUP(G18,'入力シート（男子）'!$B$13:$H$24,7,FALSE))</f>
        <v>0</v>
      </c>
    </row>
    <row r="18" spans="1:10" s="2" customFormat="1" ht="28.5" customHeight="1">
      <c r="A18" s="6">
        <v>6</v>
      </c>
      <c r="B18" s="16">
        <f>INDEX('入力シート（男子）'!$B:$B,SMALL(INDEX(('入力シート（男子）'!$F$13:$F$103&lt;&gt;L$6)*1000+ROW('入力シート（男子）'!$F$13:$F$103),),ROW(B6)))&amp;""</f>
      </c>
      <c r="C18" s="113"/>
      <c r="D18" s="113"/>
      <c r="F18" s="115"/>
      <c r="G18" s="16" t="str">
        <f>INDEX('入力シート（男子）'!$B:$B,SMALL(INDEX(('入力シート（男子）'!$G$13:$G$24&lt;&gt;L$11)*1000+ROW('入力シート（男子）'!$G$13:$G$24),),ROW(B1)))&amp;""</f>
        <v>いいい</v>
      </c>
      <c r="H18" s="113"/>
      <c r="I18" s="111"/>
      <c r="J18" s="117"/>
    </row>
    <row r="19" spans="1:10" s="2" customFormat="1" ht="28.5" customHeight="1">
      <c r="A19" s="5" t="s">
        <v>14</v>
      </c>
      <c r="B19" s="8">
        <f>IF(ISERROR(VLOOKUP(B20,'入力シート（男子）'!$B$13:$H$24,2,FALSE)),"",VLOOKUP(B20,'入力シート（男子）'!$B$13:$H$24,2,FALSE))</f>
      </c>
      <c r="C19" s="112">
        <f>IF(ISERROR(VLOOKUP(B20,'入力シート（男子）'!$B$13:$H$24,3,FALSE)),"",VLOOKUP(B20,'入力シート（男子）'!$B$13:$H$24,3,FALSE))</f>
      </c>
      <c r="D19" s="112">
        <f>IF(ISERROR(VLOOKUP(B20,'入力シート（男子）'!$B$13:$H$24,4,FALSE)),"",VLOOKUP(B20,'入力シート（男子）'!$B$13:$H$24,4,FALSE))</f>
      </c>
      <c r="F19" s="115">
        <v>1</v>
      </c>
      <c r="G19" s="8">
        <f>IF(ISERROR(VLOOKUP(G20,'入力シート（男子）'!$B$13:$H$24,2,FALSE)),"",VLOOKUP(G20,'入力シート（男子）'!$B$13:$H$24,2,FALSE))</f>
      </c>
      <c r="H19" s="112">
        <f>IF(ISERROR(VLOOKUP(G20,'入力シート（男子）'!$B$13:$H$24,3,FALSE)),"",VLOOKUP(G20,'入力シート（男子）'!$B$13:$H$24,3,FALSE))</f>
      </c>
      <c r="I19" s="110">
        <f>IF(ISERROR(VLOOKUP(G20,'入力シート（男子）'!$B$13:$H$24,4,FALSE)),"",VLOOKUP(G20,'入力シート（男子）'!$B$13:$H$24,4,FALSE))</f>
      </c>
      <c r="J19" s="116">
        <f>IF(ISERROR(VLOOKUP(G20,'入力シート（男子）'!$B$13:$H$24,7,FALSE)),"",VLOOKUP(G20,'入力シート（男子）'!$B$13:$H$24,7,FALSE))</f>
      </c>
    </row>
    <row r="20" spans="1:10" s="2" customFormat="1" ht="28.5" customHeight="1">
      <c r="A20" s="6">
        <v>7</v>
      </c>
      <c r="B20" s="16">
        <f>INDEX('入力シート（男子）'!$B:$B,SMALL(INDEX(('入力シート（男子）'!$F$13:$F$103&lt;&gt;L$6)*1000+ROW('入力シート（男子）'!$F$13:$F$103),),ROW(B7)))&amp;""</f>
      </c>
      <c r="C20" s="113"/>
      <c r="D20" s="113"/>
      <c r="F20" s="118"/>
      <c r="G20" s="16">
        <f>INDEX('入力シート（男子）'!$B:$B,SMALL(INDEX(('入力シート（男子）'!$G$13:$G$24&lt;&gt;L$11)*1000+ROW('入力シート（男子）'!$G$13:$G$24),),ROW(B2)))&amp;""</f>
      </c>
      <c r="H20" s="113"/>
      <c r="I20" s="111"/>
      <c r="J20" s="117"/>
    </row>
    <row r="21" spans="1:10" s="2" customFormat="1" ht="28.5" customHeight="1">
      <c r="A21" s="127"/>
      <c r="B21" s="22"/>
      <c r="C21" s="129"/>
      <c r="D21" s="23"/>
      <c r="F21" s="114" t="s">
        <v>7</v>
      </c>
      <c r="G21" s="8">
        <f>IF(ISERROR(VLOOKUP(G22,'入力シート（男子）'!$B$13:$H$24,2,FALSE)),"",VLOOKUP(G22,'入力シート（男子）'!$B$13:$H$24,2,FALSE))</f>
      </c>
      <c r="H21" s="112">
        <f>IF(ISERROR(VLOOKUP(G22,'入力シート（男子）'!$B$13:$H$24,3,FALSE)),"",VLOOKUP(G22,'入力シート（男子）'!$B$13:$H$24,3,FALSE))</f>
      </c>
      <c r="I21" s="110">
        <f>IF(ISERROR(VLOOKUP(G22,'入力シート（男子）'!$B$13:$H$24,4,FALSE)),"",VLOOKUP(G22,'入力シート（男子）'!$B$13:$H$24,4,FALSE))</f>
      </c>
      <c r="J21" s="116">
        <f>IF(ISERROR(VLOOKUP(G22,'入力シート（男子）'!$B$13:$H$24,7,FALSE)),"",VLOOKUP(G22,'入力シート（男子）'!$B$13:$H$24,7,FALSE))</f>
      </c>
    </row>
    <row r="22" spans="1:10" s="2" customFormat="1" ht="28.5" customHeight="1">
      <c r="A22" s="128"/>
      <c r="B22" s="23"/>
      <c r="C22" s="130"/>
      <c r="D22" s="23"/>
      <c r="F22" s="115"/>
      <c r="G22" s="16">
        <f>INDEX('入力シート（男子）'!$B:$B,SMALL(INDEX(('入力シート（男子）'!$G$13:$G$24&lt;&gt;L$12)*1000+ROW('入力シート（男子）'!$G$13:$G$24),),ROW(B1)))&amp;""</f>
      </c>
      <c r="H22" s="113"/>
      <c r="I22" s="111"/>
      <c r="J22" s="117"/>
    </row>
    <row r="23" spans="6:10" s="2" customFormat="1" ht="28.5" customHeight="1">
      <c r="F23" s="115">
        <v>2</v>
      </c>
      <c r="G23" s="8">
        <f>IF(ISERROR(VLOOKUP(G24,'入力シート（男子）'!$B$13:$H$24,2,FALSE)),"",VLOOKUP(G24,'入力シート（男子）'!$B$13:$H$24,2,FALSE))</f>
      </c>
      <c r="H23" s="112">
        <f>IF(ISERROR(VLOOKUP(G24,'入力シート（男子）'!$B$13:$H$24,3,FALSE)),"",VLOOKUP(G24,'入力シート（男子）'!$B$13:$H$24,3,FALSE))</f>
      </c>
      <c r="I23" s="110">
        <f>IF(ISERROR(VLOOKUP(G24,'入力シート（男子）'!$B$13:$H$24,4,FALSE)),"",VLOOKUP(G24,'入力シート（男子）'!$B$13:$H$24,4,FALSE))</f>
      </c>
      <c r="J23" s="116">
        <f>IF(ISERROR(VLOOKUP(G24,'入力シート（男子）'!$B$13:$H$24,7,FALSE)),"",VLOOKUP(G24,'入力シート（男子）'!$B$13:$H$24,7,FALSE))</f>
      </c>
    </row>
    <row r="24" spans="6:12" s="2" customFormat="1" ht="28.5" customHeight="1" thickBot="1">
      <c r="F24" s="124"/>
      <c r="G24" s="18">
        <f>INDEX('入力シート（男子）'!$B:$B,SMALL(INDEX(('入力シート（男子）'!$G$13:$G$24&lt;&gt;L$12)*1000+ROW('入力シート（男子）'!$G$13:$G$24),),ROW(B2)))&amp;""</f>
      </c>
      <c r="H24" s="125"/>
      <c r="I24" s="131"/>
      <c r="J24" s="126"/>
      <c r="L24" s="20"/>
    </row>
    <row r="25" spans="1:10" s="2" customFormat="1" ht="28.5" customHeight="1" thickTop="1">
      <c r="A25" s="120"/>
      <c r="B25" s="120"/>
      <c r="C25" s="120"/>
      <c r="F25" s="115" t="s">
        <v>7</v>
      </c>
      <c r="G25" s="9">
        <f>IF(ISERROR(VLOOKUP(G26,'入力シート（男子）'!$B$13:$H$24,2,FALSE)),"",VLOOKUP(G26,'入力シート（男子）'!$B$13:$H$24,2,FALSE))</f>
      </c>
      <c r="H25" s="121">
        <f>IF(ISERROR(VLOOKUP(G26,'入力シート（男子）'!$B$13:$H$24,3,FALSE)),"",VLOOKUP(G26,'入力シート（男子）'!$B$13:$H$24,3,FALSE))</f>
      </c>
      <c r="I25" s="123">
        <f>IF(ISERROR(VLOOKUP(G26,'入力シート（男子）'!$B$13:$H$24,4,FALSE)),"",VLOOKUP(G26,'入力シート（男子）'!$B$13:$H$24,4,FALSE))</f>
      </c>
      <c r="J25" s="122">
        <f>IF(ISERROR(VLOOKUP(G26,'入力シート（男子）'!$B$13:$H$24,7,FALSE)),"",VLOOKUP(G26,'入力シート（男子）'!$B$13:$H$24,7,FALSE))</f>
      </c>
    </row>
    <row r="26" spans="1:10" s="2" customFormat="1" ht="28.5" customHeight="1">
      <c r="A26" s="120"/>
      <c r="B26" s="120"/>
      <c r="C26" s="120"/>
      <c r="F26" s="115"/>
      <c r="G26" s="16">
        <f>INDEX('入力シート（男子）'!$B:$B,SMALL(INDEX(('入力シート（男子）'!$G$13:$G$24&lt;&gt;L$13)*1000+ROW('入力シート（男子）'!$G$13:$G$24),),ROW(B1)))&amp;""</f>
      </c>
      <c r="H26" s="113"/>
      <c r="I26" s="111"/>
      <c r="J26" s="117"/>
    </row>
    <row r="27" spans="1:10" s="2" customFormat="1" ht="28.5" customHeight="1">
      <c r="A27" s="120"/>
      <c r="B27" s="120"/>
      <c r="C27" s="120"/>
      <c r="F27" s="115">
        <v>3</v>
      </c>
      <c r="G27" s="8">
        <f>IF(ISERROR(VLOOKUP(G28,'入力シート（男子）'!$B$13:$H$24,2,FALSE)),"",VLOOKUP(G28,'入力シート（男子）'!$B$13:$H$24,2,FALSE))</f>
      </c>
      <c r="H27" s="112">
        <f>IF(ISERROR(VLOOKUP(G28,'入力シート（男子）'!$B$13:$H$24,3,FALSE)),"",VLOOKUP(G28,'入力シート（男子）'!$B$13:$H$24,3,FALSE))</f>
      </c>
      <c r="I27" s="110">
        <f>IF(ISERROR(VLOOKUP(G28,'入力シート（男子）'!$B$13:$H$24,4,FALSE)),"",VLOOKUP(G28,'入力シート（男子）'!$B$13:$H$24,4,FALSE))</f>
      </c>
      <c r="J27" s="116">
        <f>IF(ISERROR(VLOOKUP(G28,'入力シート（男子）'!$B$13:$H$24,7,FALSE)),"",VLOOKUP(G28,'入力シート（男子）'!$B$13:$H$24,7,FALSE))</f>
      </c>
    </row>
    <row r="28" spans="6:10" s="2" customFormat="1" ht="28.5" customHeight="1">
      <c r="F28" s="118"/>
      <c r="G28" s="16">
        <f>INDEX('入力シート（男子）'!$B:$B,SMALL(INDEX(('入力シート（男子）'!$G$13:$G$24&lt;&gt;L$13)*1000+ROW('入力シート（男子）'!$G$13:$G$24),),ROW(B2)))&amp;""</f>
      </c>
      <c r="H28" s="113"/>
      <c r="I28" s="111"/>
      <c r="J28" s="117"/>
    </row>
    <row r="29" spans="6:10" s="2" customFormat="1" ht="28.5" customHeight="1">
      <c r="F29" s="114" t="s">
        <v>7</v>
      </c>
      <c r="G29" s="8">
        <f>IF(ISERROR(VLOOKUP(G30,'入力シート（男子）'!$B$13:$H$24,2,FALSE)),"",VLOOKUP(G30,'入力シート（男子）'!$B$13:$H$24,2,FALSE))</f>
      </c>
      <c r="H29" s="112">
        <f>IF(ISERROR(VLOOKUP(G30,'入力シート（男子）'!$B$13:$H$24,3,FALSE)),"",VLOOKUP(G30,'入力シート（男子）'!$B$13:$H$24,3,FALSE))</f>
      </c>
      <c r="I29" s="110">
        <f>IF(ISERROR(VLOOKUP(G30,'入力シート（男子）'!$B$13:$H$24,4,FALSE)),"",VLOOKUP(G30,'入力シート（男子）'!$B$13:$H$24,4,FALSE))</f>
      </c>
      <c r="J29" s="116">
        <f>IF(ISERROR(VLOOKUP(G30,'入力シート（男子）'!$B$13:$H$24,7,FALSE)),"",VLOOKUP(G30,'入力シート（男子）'!$B$13:$H$24,7,FALSE))</f>
      </c>
    </row>
    <row r="30" spans="6:10" s="2" customFormat="1" ht="28.5" customHeight="1">
      <c r="F30" s="115"/>
      <c r="G30" s="16">
        <f>INDEX('入力シート（男子）'!$B:$B,SMALL(INDEX(('入力シート（男子）'!$G$13:$G$24&lt;&gt;L$14)*1000+ROW('入力シート（男子）'!$G$13:$G$24),),ROW(B1)))&amp;""</f>
      </c>
      <c r="H30" s="113"/>
      <c r="I30" s="111"/>
      <c r="J30" s="117"/>
    </row>
    <row r="31" spans="1:10" s="2" customFormat="1" ht="28.5" customHeight="1">
      <c r="A31" s="19" t="s">
        <v>8</v>
      </c>
      <c r="F31" s="115">
        <v>4</v>
      </c>
      <c r="G31" s="8">
        <f>IF(ISERROR(VLOOKUP(G32,'入力シート（男子）'!$B$13:$H$24,2,FALSE)),"",VLOOKUP(G32,'入力シート（男子）'!$B$13:$H$24,2,FALSE))</f>
      </c>
      <c r="H31" s="112">
        <f>IF(ISERROR(VLOOKUP(G32,'入力シート（男子）'!$B$13:$H$24,3,FALSE)),"",VLOOKUP(G32,'入力シート（男子）'!$B$13:$H$24,3,FALSE))</f>
      </c>
      <c r="I31" s="110">
        <f>IF(ISERROR(VLOOKUP(G32,'入力シート（男子）'!$B$13:$H$24,4,FALSE)),"",VLOOKUP(G32,'入力シート（男子）'!$B$13:$H$24,4,FALSE))</f>
      </c>
      <c r="J31" s="116">
        <f>IF(ISERROR(VLOOKUP(G32,'入力シート（男子）'!$B$13:$H$24,7,FALSE)),"",VLOOKUP(G32,'入力シート（男子）'!$B$13:$H$24,7,FALSE))</f>
      </c>
    </row>
    <row r="32" spans="2:10" s="2" customFormat="1" ht="28.5" customHeight="1">
      <c r="B32" s="15" t="str">
        <f>'入力シート（男子）'!B7</f>
        <v>平成２９年　４　月　２８　日</v>
      </c>
      <c r="F32" s="118"/>
      <c r="G32" s="16">
        <f>INDEX('入力シート（男子）'!$B:$B,SMALL(INDEX(('入力シート（男子）'!$G$13:$G$24&lt;&gt;L$14)*1000+ROW('入力シート（男子）'!$G$13:$G$24),),ROW(B2)))&amp;""</f>
      </c>
      <c r="H32" s="113"/>
      <c r="I32" s="111"/>
      <c r="J32" s="117"/>
    </row>
    <row r="33" spans="1:11" s="2" customFormat="1" ht="38.25" customHeight="1">
      <c r="A33" s="119" t="s">
        <v>56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21"/>
    </row>
    <row r="34" s="2" customFormat="1" ht="6.75" customHeight="1">
      <c r="B34" s="4"/>
    </row>
    <row r="35" spans="1:10" s="2" customFormat="1" ht="16.5" customHeight="1">
      <c r="A35" s="12" t="s">
        <v>9</v>
      </c>
      <c r="B35" s="99" t="str">
        <f>'入力シート（男子）'!B2&amp;"    校 長 　　"&amp;'入力シート（男子）'!B5&amp;"         印"</f>
        <v>下松市立久保中学校    校 長 　　山口　タロウ         印</v>
      </c>
      <c r="C35" s="100"/>
      <c r="D35" s="100"/>
      <c r="E35" s="100"/>
      <c r="F35" s="100"/>
      <c r="G35" s="100"/>
      <c r="H35" s="100"/>
      <c r="I35" s="100"/>
      <c r="J35" s="101"/>
    </row>
    <row r="36" spans="1:10" s="2" customFormat="1" ht="16.5" customHeight="1">
      <c r="A36" s="7" t="s">
        <v>10</v>
      </c>
      <c r="B36" s="102"/>
      <c r="C36" s="103"/>
      <c r="D36" s="103"/>
      <c r="E36" s="103"/>
      <c r="F36" s="103"/>
      <c r="G36" s="103"/>
      <c r="H36" s="103"/>
      <c r="I36" s="103"/>
      <c r="J36" s="104"/>
    </row>
    <row r="37" s="2" customFormat="1" ht="16.5" customHeight="1"/>
    <row r="38" spans="1:11" ht="16.5" customHeight="1">
      <c r="A38" s="105" t="s">
        <v>59</v>
      </c>
      <c r="B38" s="99" t="str">
        <f>'入力シート（男子）'!F6</f>
        <v>久保　ジロウ</v>
      </c>
      <c r="C38" s="100"/>
      <c r="D38" s="100"/>
      <c r="E38" s="100"/>
      <c r="F38" s="100"/>
      <c r="G38" s="100"/>
      <c r="H38" s="100"/>
      <c r="I38" s="100"/>
      <c r="J38" s="101"/>
      <c r="K38" s="2"/>
    </row>
    <row r="39" spans="1:10" ht="16.5" customHeight="1">
      <c r="A39" s="106"/>
      <c r="B39" s="102"/>
      <c r="C39" s="103"/>
      <c r="D39" s="103"/>
      <c r="E39" s="103"/>
      <c r="F39" s="103"/>
      <c r="G39" s="103"/>
      <c r="H39" s="103"/>
      <c r="I39" s="103"/>
      <c r="J39" s="104"/>
    </row>
    <row r="40" ht="16.5" customHeight="1"/>
    <row r="41" spans="1:11" ht="16.5" customHeight="1">
      <c r="A41" s="107" t="s">
        <v>60</v>
      </c>
      <c r="B41" s="108"/>
      <c r="C41" s="109"/>
      <c r="D41" s="57" t="s">
        <v>62</v>
      </c>
      <c r="E41" s="57"/>
      <c r="F41" s="57"/>
      <c r="G41" s="57"/>
      <c r="H41" s="57"/>
      <c r="I41" s="57"/>
      <c r="J41" s="58"/>
      <c r="K41" s="2"/>
    </row>
    <row r="42" spans="1:10" ht="16.5" customHeight="1">
      <c r="A42" s="61"/>
      <c r="B42" s="62">
        <f>COUNTIF('入力シート（男子）'!$B$13:$B$24,"*")</f>
        <v>2</v>
      </c>
      <c r="C42" s="60" t="s">
        <v>61</v>
      </c>
      <c r="D42" s="59" t="s">
        <v>63</v>
      </c>
      <c r="E42" s="59" t="s">
        <v>64</v>
      </c>
      <c r="F42" s="59">
        <f>B42</f>
        <v>2</v>
      </c>
      <c r="G42" s="59" t="s">
        <v>65</v>
      </c>
      <c r="H42" s="103">
        <f>500*F42</f>
        <v>1000</v>
      </c>
      <c r="I42" s="103"/>
      <c r="J42" s="60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77">
    <mergeCell ref="A1:J1"/>
    <mergeCell ref="G3:J3"/>
    <mergeCell ref="A5:C5"/>
    <mergeCell ref="F5:J5"/>
    <mergeCell ref="A3:A4"/>
    <mergeCell ref="G4:J4"/>
    <mergeCell ref="B3:E3"/>
    <mergeCell ref="B4:E4"/>
    <mergeCell ref="C7:C8"/>
    <mergeCell ref="H7:H8"/>
    <mergeCell ref="J7:J8"/>
    <mergeCell ref="C9:C10"/>
    <mergeCell ref="H9:H10"/>
    <mergeCell ref="J9:J10"/>
    <mergeCell ref="D7:D8"/>
    <mergeCell ref="D9:D10"/>
    <mergeCell ref="I7:I8"/>
    <mergeCell ref="I9:I10"/>
    <mergeCell ref="C11:C12"/>
    <mergeCell ref="H11:H12"/>
    <mergeCell ref="J11:J12"/>
    <mergeCell ref="C13:C14"/>
    <mergeCell ref="H13:H14"/>
    <mergeCell ref="J13:J14"/>
    <mergeCell ref="D11:D12"/>
    <mergeCell ref="D13:D14"/>
    <mergeCell ref="I11:I12"/>
    <mergeCell ref="I13:I14"/>
    <mergeCell ref="C19:C20"/>
    <mergeCell ref="F19:F20"/>
    <mergeCell ref="H19:H20"/>
    <mergeCell ref="J19:J20"/>
    <mergeCell ref="C15:C16"/>
    <mergeCell ref="F15:J15"/>
    <mergeCell ref="C17:C18"/>
    <mergeCell ref="F17:F18"/>
    <mergeCell ref="H17:H18"/>
    <mergeCell ref="J17:J18"/>
    <mergeCell ref="J21:J22"/>
    <mergeCell ref="F23:F24"/>
    <mergeCell ref="H23:H24"/>
    <mergeCell ref="J23:J24"/>
    <mergeCell ref="A21:A22"/>
    <mergeCell ref="C21:C22"/>
    <mergeCell ref="F21:F22"/>
    <mergeCell ref="H21:H22"/>
    <mergeCell ref="I21:I22"/>
    <mergeCell ref="I23:I24"/>
    <mergeCell ref="A33:J33"/>
    <mergeCell ref="A27:C27"/>
    <mergeCell ref="F27:F28"/>
    <mergeCell ref="H27:H28"/>
    <mergeCell ref="J27:J28"/>
    <mergeCell ref="A25:C26"/>
    <mergeCell ref="F25:F26"/>
    <mergeCell ref="H25:H26"/>
    <mergeCell ref="J25:J26"/>
    <mergeCell ref="I25:I26"/>
    <mergeCell ref="D15:D16"/>
    <mergeCell ref="D17:D18"/>
    <mergeCell ref="D19:D20"/>
    <mergeCell ref="B35:J36"/>
    <mergeCell ref="F29:F30"/>
    <mergeCell ref="H29:H30"/>
    <mergeCell ref="J29:J30"/>
    <mergeCell ref="F31:F32"/>
    <mergeCell ref="H31:H32"/>
    <mergeCell ref="J31:J32"/>
    <mergeCell ref="B38:J39"/>
    <mergeCell ref="A38:A39"/>
    <mergeCell ref="A41:C41"/>
    <mergeCell ref="H42:I42"/>
    <mergeCell ref="I17:I18"/>
    <mergeCell ref="I19:I20"/>
    <mergeCell ref="I27:I28"/>
    <mergeCell ref="I29:I30"/>
    <mergeCell ref="I31:I32"/>
  </mergeCells>
  <conditionalFormatting sqref="J7:J14">
    <cfRule type="cellIs" priority="6" dxfId="18" operator="equal" stopIfTrue="1">
      <formula>0</formula>
    </cfRule>
  </conditionalFormatting>
  <conditionalFormatting sqref="J17:J32">
    <cfRule type="cellIs" priority="5" dxfId="18" operator="equal" stopIfTrue="1">
      <formula>0</formula>
    </cfRule>
  </conditionalFormatting>
  <conditionalFormatting sqref="G4:J4">
    <cfRule type="cellIs" priority="4" dxfId="18" operator="equal" stopIfTrue="1">
      <formula>0</formula>
    </cfRule>
  </conditionalFormatting>
  <conditionalFormatting sqref="D7:D20">
    <cfRule type="cellIs" priority="3" dxfId="18" operator="equal" stopIfTrue="1">
      <formula>0</formula>
    </cfRule>
  </conditionalFormatting>
  <conditionalFormatting sqref="I7:I14">
    <cfRule type="cellIs" priority="2" dxfId="18" operator="equal" stopIfTrue="1">
      <formula>0</formula>
    </cfRule>
  </conditionalFormatting>
  <conditionalFormatting sqref="I17:I32">
    <cfRule type="cellIs" priority="1" dxfId="18" operator="equal" stopIfTrue="1">
      <formula>0</formula>
    </cfRule>
  </conditionalFormatting>
  <printOptions horizontalCentered="1"/>
  <pageMargins left="0.35" right="0.21" top="0.34" bottom="0.2" header="0.23" footer="0.28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showZeros="0" zoomScale="80" zoomScaleNormal="80" zoomScalePageLayoutView="0" workbookViewId="0" topLeftCell="A1">
      <selection activeCell="I9" sqref="I9"/>
    </sheetView>
  </sheetViews>
  <sheetFormatPr defaultColWidth="9.00390625" defaultRowHeight="13.5"/>
  <cols>
    <col min="1" max="1" width="10.50390625" style="0" customWidth="1"/>
    <col min="2" max="2" width="12.875" style="0" customWidth="1"/>
    <col min="3" max="3" width="15.625" style="0" customWidth="1"/>
    <col min="4" max="4" width="6.375" style="0" customWidth="1"/>
    <col min="5" max="5" width="14.00390625" style="0" customWidth="1"/>
    <col min="6" max="7" width="6.375" style="0" customWidth="1"/>
    <col min="8" max="8" width="15.50390625" style="0" customWidth="1"/>
    <col min="9" max="9" width="5.25390625" style="0" customWidth="1"/>
  </cols>
  <sheetData>
    <row r="1" spans="1:8" ht="21.75" customHeight="1" thickBot="1">
      <c r="A1" s="148" t="s">
        <v>49</v>
      </c>
      <c r="B1" s="149"/>
      <c r="C1" s="149"/>
      <c r="D1" s="149"/>
      <c r="E1" s="149"/>
      <c r="F1" s="149"/>
      <c r="G1" s="149"/>
      <c r="H1" s="150"/>
    </row>
    <row r="2" spans="1:9" ht="19.5" customHeight="1">
      <c r="A2" s="24" t="s">
        <v>0</v>
      </c>
      <c r="B2" s="84" t="s">
        <v>67</v>
      </c>
      <c r="C2" s="85"/>
      <c r="D2" s="85"/>
      <c r="E2" s="64" t="s">
        <v>84</v>
      </c>
      <c r="F2" s="86" t="s">
        <v>86</v>
      </c>
      <c r="G2" s="86"/>
      <c r="H2" s="87"/>
      <c r="I2" s="41"/>
    </row>
    <row r="3" spans="1:9" ht="19.5" customHeight="1">
      <c r="A3" s="36" t="s">
        <v>46</v>
      </c>
      <c r="B3" s="90" t="s">
        <v>52</v>
      </c>
      <c r="C3" s="91"/>
      <c r="D3" s="91"/>
      <c r="E3" s="31" t="s">
        <v>54</v>
      </c>
      <c r="F3" s="88"/>
      <c r="G3" s="88"/>
      <c r="H3" s="89"/>
      <c r="I3" s="41"/>
    </row>
    <row r="4" spans="1:9" ht="19.5" customHeight="1">
      <c r="A4" s="36" t="s">
        <v>47</v>
      </c>
      <c r="B4" s="90" t="s">
        <v>68</v>
      </c>
      <c r="C4" s="91"/>
      <c r="D4" s="91"/>
      <c r="E4" s="31" t="s">
        <v>76</v>
      </c>
      <c r="F4" s="88"/>
      <c r="G4" s="88"/>
      <c r="H4" s="89"/>
      <c r="I4" s="41"/>
    </row>
    <row r="5" spans="1:9" ht="19.5" customHeight="1">
      <c r="A5" s="25" t="s">
        <v>44</v>
      </c>
      <c r="B5" s="90" t="s">
        <v>69</v>
      </c>
      <c r="C5" s="91"/>
      <c r="D5" s="91"/>
      <c r="E5" s="31" t="s">
        <v>79</v>
      </c>
      <c r="F5" s="151"/>
      <c r="G5" s="152"/>
      <c r="H5" s="153"/>
      <c r="I5" s="41"/>
    </row>
    <row r="6" spans="1:9" ht="19.5" customHeight="1">
      <c r="A6" s="25" t="s">
        <v>42</v>
      </c>
      <c r="B6" s="90" t="s">
        <v>58</v>
      </c>
      <c r="C6" s="91"/>
      <c r="D6" s="91"/>
      <c r="E6" s="31" t="s">
        <v>80</v>
      </c>
      <c r="F6" s="88" t="s">
        <v>83</v>
      </c>
      <c r="G6" s="88"/>
      <c r="H6" s="89"/>
      <c r="I6" s="42"/>
    </row>
    <row r="7" spans="1:9" ht="19.5" customHeight="1" thickBot="1">
      <c r="A7" s="26" t="s">
        <v>45</v>
      </c>
      <c r="B7" s="82" t="s">
        <v>70</v>
      </c>
      <c r="C7" s="98"/>
      <c r="D7" s="98"/>
      <c r="E7" s="34"/>
      <c r="F7" s="81"/>
      <c r="G7" s="81"/>
      <c r="H7" s="83"/>
      <c r="I7" s="42"/>
    </row>
    <row r="8" spans="1:9" ht="19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6" ht="19.5" customHeight="1" thickBot="1">
      <c r="A9" s="148" t="s">
        <v>48</v>
      </c>
      <c r="B9" s="149"/>
      <c r="C9" s="149"/>
      <c r="D9" s="149"/>
      <c r="E9" s="149"/>
      <c r="F9" s="149"/>
      <c r="G9" s="149"/>
      <c r="H9" s="150"/>
      <c r="I9" s="42"/>
      <c r="P9" t="s">
        <v>20</v>
      </c>
    </row>
    <row r="10" spans="1:16" ht="19.5" customHeight="1">
      <c r="A10" s="24" t="s">
        <v>15</v>
      </c>
      <c r="B10" s="78" t="s">
        <v>96</v>
      </c>
      <c r="C10" s="78"/>
      <c r="D10" s="78"/>
      <c r="E10" s="78"/>
      <c r="F10" s="78"/>
      <c r="G10" s="79"/>
      <c r="H10" s="80"/>
      <c r="I10" s="43"/>
      <c r="P10" t="s">
        <v>34</v>
      </c>
    </row>
    <row r="11" spans="1:16" ht="19.5" customHeight="1" thickBot="1">
      <c r="A11" s="26" t="s">
        <v>41</v>
      </c>
      <c r="B11" s="81" t="s">
        <v>95</v>
      </c>
      <c r="C11" s="81"/>
      <c r="D11" s="81"/>
      <c r="E11" s="81"/>
      <c r="F11" s="81"/>
      <c r="G11" s="82"/>
      <c r="H11" s="83"/>
      <c r="I11" s="42"/>
      <c r="P11" t="s">
        <v>36</v>
      </c>
    </row>
    <row r="12" spans="1:16" ht="19.5" customHeight="1">
      <c r="A12" s="27" t="s">
        <v>16</v>
      </c>
      <c r="B12" s="28" t="s">
        <v>17</v>
      </c>
      <c r="C12" s="28" t="s">
        <v>33</v>
      </c>
      <c r="D12" s="29" t="s">
        <v>3</v>
      </c>
      <c r="E12" s="29" t="s">
        <v>55</v>
      </c>
      <c r="F12" s="29" t="s">
        <v>18</v>
      </c>
      <c r="G12" s="44" t="s">
        <v>19</v>
      </c>
      <c r="H12" s="30" t="s">
        <v>4</v>
      </c>
      <c r="I12" s="42"/>
      <c r="P12" t="s">
        <v>37</v>
      </c>
    </row>
    <row r="13" spans="1:16" ht="19.5" customHeight="1">
      <c r="A13" s="25" t="s">
        <v>43</v>
      </c>
      <c r="B13" s="31"/>
      <c r="C13" s="31"/>
      <c r="D13" s="31"/>
      <c r="E13" s="51"/>
      <c r="F13" s="31"/>
      <c r="G13" s="45"/>
      <c r="H13" s="32"/>
      <c r="I13" s="42"/>
      <c r="P13" t="s">
        <v>38</v>
      </c>
    </row>
    <row r="14" spans="1:16" ht="19.5" customHeight="1">
      <c r="A14" s="25" t="s">
        <v>21</v>
      </c>
      <c r="B14" s="31"/>
      <c r="C14" s="31"/>
      <c r="D14" s="31"/>
      <c r="E14" s="51"/>
      <c r="F14" s="31"/>
      <c r="G14" s="45"/>
      <c r="H14" s="32"/>
      <c r="I14" s="42"/>
      <c r="P14" t="s">
        <v>35</v>
      </c>
    </row>
    <row r="15" spans="1:16" ht="19.5" customHeight="1">
      <c r="A15" s="25" t="s">
        <v>22</v>
      </c>
      <c r="B15" s="31"/>
      <c r="C15" s="31"/>
      <c r="D15" s="31"/>
      <c r="E15" s="51"/>
      <c r="F15" s="31"/>
      <c r="G15" s="45"/>
      <c r="H15" s="32"/>
      <c r="I15" s="42"/>
      <c r="P15" t="s">
        <v>32</v>
      </c>
    </row>
    <row r="16" spans="1:16" ht="19.5" customHeight="1">
      <c r="A16" s="25" t="s">
        <v>24</v>
      </c>
      <c r="B16" s="31"/>
      <c r="C16" s="33"/>
      <c r="D16" s="33"/>
      <c r="E16" s="51"/>
      <c r="F16" s="31"/>
      <c r="G16" s="45"/>
      <c r="H16" s="32"/>
      <c r="I16" s="42"/>
      <c r="P16" t="s">
        <v>39</v>
      </c>
    </row>
    <row r="17" spans="1:16" ht="19.5" customHeight="1">
      <c r="A17" s="25" t="s">
        <v>26</v>
      </c>
      <c r="B17" s="31"/>
      <c r="C17" s="31"/>
      <c r="D17" s="31"/>
      <c r="E17" s="51"/>
      <c r="F17" s="31"/>
      <c r="G17" s="45"/>
      <c r="H17" s="32"/>
      <c r="I17" s="42"/>
      <c r="P17" t="s">
        <v>40</v>
      </c>
    </row>
    <row r="18" spans="1:9" ht="19.5" customHeight="1">
      <c r="A18" s="25" t="s">
        <v>27</v>
      </c>
      <c r="B18" s="31"/>
      <c r="C18" s="31"/>
      <c r="D18" s="31"/>
      <c r="E18" s="51"/>
      <c r="F18" s="31"/>
      <c r="G18" s="45"/>
      <c r="H18" s="32"/>
      <c r="I18" s="42"/>
    </row>
    <row r="19" spans="1:9" ht="19.5" customHeight="1" thickBot="1">
      <c r="A19" s="38" t="s">
        <v>28</v>
      </c>
      <c r="B19" s="39"/>
      <c r="C19" s="39"/>
      <c r="D19" s="39"/>
      <c r="E19" s="53"/>
      <c r="F19" s="39"/>
      <c r="G19" s="39"/>
      <c r="H19" s="40"/>
      <c r="I19" s="42"/>
    </row>
    <row r="20" spans="1:9" ht="19.5" customHeight="1" thickTop="1">
      <c r="A20" s="36" t="s">
        <v>29</v>
      </c>
      <c r="B20" s="33"/>
      <c r="C20" s="33"/>
      <c r="D20" s="33"/>
      <c r="E20" s="52"/>
      <c r="F20" s="33"/>
      <c r="G20" s="46"/>
      <c r="H20" s="37"/>
      <c r="I20" s="42"/>
    </row>
    <row r="21" spans="1:9" ht="19.5" customHeight="1">
      <c r="A21" s="25" t="s">
        <v>30</v>
      </c>
      <c r="B21" s="33"/>
      <c r="C21" s="33"/>
      <c r="D21" s="33"/>
      <c r="E21" s="52"/>
      <c r="F21" s="31"/>
      <c r="G21" s="46"/>
      <c r="H21" s="37"/>
      <c r="I21" s="42"/>
    </row>
    <row r="22" spans="1:9" ht="19.5" customHeight="1">
      <c r="A22" s="36" t="s">
        <v>31</v>
      </c>
      <c r="B22" s="33"/>
      <c r="C22" s="33"/>
      <c r="D22" s="33"/>
      <c r="E22" s="52"/>
      <c r="F22" s="31"/>
      <c r="G22" s="46"/>
      <c r="H22" s="37"/>
      <c r="I22" s="42"/>
    </row>
    <row r="23" spans="1:9" ht="19.5" customHeight="1">
      <c r="A23" s="25" t="s">
        <v>50</v>
      </c>
      <c r="B23" s="31"/>
      <c r="C23" s="31"/>
      <c r="D23" s="31"/>
      <c r="E23" s="51"/>
      <c r="F23" s="31"/>
      <c r="G23" s="46"/>
      <c r="H23" s="32"/>
      <c r="I23" s="42"/>
    </row>
    <row r="24" spans="1:9" ht="19.5" customHeight="1" thickBot="1">
      <c r="A24" s="26" t="s">
        <v>51</v>
      </c>
      <c r="B24" s="34"/>
      <c r="C24" s="34"/>
      <c r="D24" s="34"/>
      <c r="E24" s="54"/>
      <c r="F24" s="34"/>
      <c r="G24" s="47"/>
      <c r="H24" s="35"/>
      <c r="I24" s="42"/>
    </row>
    <row r="27" spans="10:14" ht="13.5">
      <c r="J27" s="92" t="str">
        <f>+B10</f>
        <v>王　貞治</v>
      </c>
      <c r="K27" s="93"/>
      <c r="L27" s="93"/>
      <c r="M27" s="93"/>
      <c r="N27" s="94"/>
    </row>
    <row r="28" spans="10:14" ht="13.5">
      <c r="J28" s="95" t="str">
        <f>+B11</f>
        <v>鈴木　一郎（教)</v>
      </c>
      <c r="K28" s="96"/>
      <c r="L28" s="96"/>
      <c r="M28" s="96"/>
      <c r="N28" s="97"/>
    </row>
    <row r="29" spans="10:14" ht="13.5">
      <c r="J29" s="95" t="str">
        <f>+B11</f>
        <v>鈴木　一郎（教)</v>
      </c>
      <c r="K29" s="96"/>
      <c r="L29" s="96"/>
      <c r="M29" s="96"/>
      <c r="N29" s="97"/>
    </row>
    <row r="30" spans="10:14" ht="13.5">
      <c r="J30" s="66">
        <f>+B13</f>
        <v>0</v>
      </c>
      <c r="K30" s="67">
        <f>+C13</f>
        <v>0</v>
      </c>
      <c r="L30" s="67">
        <f>+D13</f>
        <v>0</v>
      </c>
      <c r="M30" s="67">
        <f>+F13</f>
        <v>0</v>
      </c>
      <c r="N30" s="68">
        <f>+G13</f>
        <v>0</v>
      </c>
    </row>
    <row r="31" spans="10:14" ht="13.5">
      <c r="J31" s="66">
        <f aca="true" t="shared" si="0" ref="J31:J40">+B14</f>
        <v>0</v>
      </c>
      <c r="K31" s="67">
        <f aca="true" t="shared" si="1" ref="K31:K41">+C14</f>
        <v>0</v>
      </c>
      <c r="L31" s="67">
        <f aca="true" t="shared" si="2" ref="L31:L41">+D14</f>
        <v>0</v>
      </c>
      <c r="M31" s="67">
        <f aca="true" t="shared" si="3" ref="M31:M41">+F14</f>
        <v>0</v>
      </c>
      <c r="N31" s="68">
        <f aca="true" t="shared" si="4" ref="N31:N41">+G14</f>
        <v>0</v>
      </c>
    </row>
    <row r="32" spans="10:14" ht="13.5">
      <c r="J32" s="66">
        <f t="shared" si="0"/>
        <v>0</v>
      </c>
      <c r="K32" s="67">
        <f t="shared" si="1"/>
        <v>0</v>
      </c>
      <c r="L32" s="67">
        <f t="shared" si="2"/>
        <v>0</v>
      </c>
      <c r="M32" s="67">
        <f t="shared" si="3"/>
        <v>0</v>
      </c>
      <c r="N32" s="68">
        <f t="shared" si="4"/>
        <v>0</v>
      </c>
    </row>
    <row r="33" spans="10:14" ht="13.5">
      <c r="J33" s="66">
        <f t="shared" si="0"/>
        <v>0</v>
      </c>
      <c r="K33" s="67">
        <f t="shared" si="1"/>
        <v>0</v>
      </c>
      <c r="L33" s="67">
        <f t="shared" si="2"/>
        <v>0</v>
      </c>
      <c r="M33" s="67">
        <f t="shared" si="3"/>
        <v>0</v>
      </c>
      <c r="N33" s="68">
        <f t="shared" si="4"/>
        <v>0</v>
      </c>
    </row>
    <row r="34" spans="10:14" ht="13.5">
      <c r="J34" s="66">
        <f t="shared" si="0"/>
        <v>0</v>
      </c>
      <c r="K34" s="67">
        <f t="shared" si="1"/>
        <v>0</v>
      </c>
      <c r="L34" s="67">
        <f t="shared" si="2"/>
        <v>0</v>
      </c>
      <c r="M34" s="67">
        <f t="shared" si="3"/>
        <v>0</v>
      </c>
      <c r="N34" s="68">
        <f t="shared" si="4"/>
        <v>0</v>
      </c>
    </row>
    <row r="35" spans="10:14" ht="13.5">
      <c r="J35" s="66">
        <f t="shared" si="0"/>
        <v>0</v>
      </c>
      <c r="K35" s="67">
        <f t="shared" si="1"/>
        <v>0</v>
      </c>
      <c r="L35" s="67">
        <f t="shared" si="2"/>
        <v>0</v>
      </c>
      <c r="M35" s="67">
        <f t="shared" si="3"/>
        <v>0</v>
      </c>
      <c r="N35" s="68">
        <f t="shared" si="4"/>
        <v>0</v>
      </c>
    </row>
    <row r="36" spans="10:14" ht="13.5">
      <c r="J36" s="66">
        <f t="shared" si="0"/>
        <v>0</v>
      </c>
      <c r="K36" s="67">
        <f t="shared" si="1"/>
        <v>0</v>
      </c>
      <c r="L36" s="67">
        <f t="shared" si="2"/>
        <v>0</v>
      </c>
      <c r="M36" s="67">
        <f t="shared" si="3"/>
        <v>0</v>
      </c>
      <c r="N36" s="68">
        <f t="shared" si="4"/>
        <v>0</v>
      </c>
    </row>
    <row r="37" spans="10:14" ht="13.5">
      <c r="J37" s="66">
        <f t="shared" si="0"/>
        <v>0</v>
      </c>
      <c r="K37" s="67">
        <f t="shared" si="1"/>
        <v>0</v>
      </c>
      <c r="L37" s="67">
        <f t="shared" si="2"/>
        <v>0</v>
      </c>
      <c r="M37" s="67">
        <f t="shared" si="3"/>
        <v>0</v>
      </c>
      <c r="N37" s="68">
        <f t="shared" si="4"/>
        <v>0</v>
      </c>
    </row>
    <row r="38" spans="10:14" ht="13.5">
      <c r="J38" s="66">
        <f t="shared" si="0"/>
        <v>0</v>
      </c>
      <c r="K38" s="67">
        <f t="shared" si="1"/>
        <v>0</v>
      </c>
      <c r="L38" s="67">
        <f t="shared" si="2"/>
        <v>0</v>
      </c>
      <c r="M38" s="67">
        <f t="shared" si="3"/>
        <v>0</v>
      </c>
      <c r="N38" s="68">
        <f t="shared" si="4"/>
        <v>0</v>
      </c>
    </row>
    <row r="39" spans="10:14" ht="13.5">
      <c r="J39" s="66">
        <f t="shared" si="0"/>
        <v>0</v>
      </c>
      <c r="K39" s="67">
        <f t="shared" si="1"/>
        <v>0</v>
      </c>
      <c r="L39" s="67">
        <f t="shared" si="2"/>
        <v>0</v>
      </c>
      <c r="M39" s="67">
        <f t="shared" si="3"/>
        <v>0</v>
      </c>
      <c r="N39" s="68">
        <f t="shared" si="4"/>
        <v>0</v>
      </c>
    </row>
    <row r="40" spans="10:14" ht="13.5">
      <c r="J40" s="66">
        <f t="shared" si="0"/>
        <v>0</v>
      </c>
      <c r="K40" s="67">
        <f t="shared" si="1"/>
        <v>0</v>
      </c>
      <c r="L40" s="67">
        <f t="shared" si="2"/>
        <v>0</v>
      </c>
      <c r="M40" s="67">
        <f t="shared" si="3"/>
        <v>0</v>
      </c>
      <c r="N40" s="68">
        <f t="shared" si="4"/>
        <v>0</v>
      </c>
    </row>
    <row r="41" spans="10:14" ht="13.5">
      <c r="J41" s="69">
        <f>+B24</f>
        <v>0</v>
      </c>
      <c r="K41" s="70">
        <f t="shared" si="1"/>
        <v>0</v>
      </c>
      <c r="L41" s="70">
        <f t="shared" si="2"/>
        <v>0</v>
      </c>
      <c r="M41" s="70">
        <f t="shared" si="3"/>
        <v>0</v>
      </c>
      <c r="N41" s="71">
        <f t="shared" si="4"/>
        <v>0</v>
      </c>
    </row>
  </sheetData>
  <sheetProtection/>
  <mergeCells count="19">
    <mergeCell ref="J29:N29"/>
    <mergeCell ref="J28:N28"/>
    <mergeCell ref="J27:N27"/>
    <mergeCell ref="B5:D5"/>
    <mergeCell ref="F5:H5"/>
    <mergeCell ref="B6:D6"/>
    <mergeCell ref="F6:H6"/>
    <mergeCell ref="B7:D7"/>
    <mergeCell ref="F7:H7"/>
    <mergeCell ref="A9:H9"/>
    <mergeCell ref="B10:H10"/>
    <mergeCell ref="B11:H11"/>
    <mergeCell ref="A1:H1"/>
    <mergeCell ref="B2:D2"/>
    <mergeCell ref="F2:H2"/>
    <mergeCell ref="B3:D3"/>
    <mergeCell ref="F3:H3"/>
    <mergeCell ref="B4:D4"/>
    <mergeCell ref="F4:H4"/>
  </mergeCells>
  <dataValidations count="2">
    <dataValidation type="list" allowBlank="1" showInputMessage="1" showErrorMessage="1" sqref="G13:G24">
      <formula1>$P$10:$P$17</formula1>
    </dataValidation>
    <dataValidation type="list" allowBlank="1" showInputMessage="1" showErrorMessage="1" sqref="F13:F24">
      <formula1>$P$8:$P$9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46" sqref="G46"/>
    </sheetView>
  </sheetViews>
  <sheetFormatPr defaultColWidth="9.00390625" defaultRowHeight="13.5"/>
  <cols>
    <col min="1" max="1" width="9.125" style="1" customWidth="1"/>
    <col min="2" max="2" width="18.75390625" style="1" customWidth="1"/>
    <col min="3" max="3" width="6.25390625" style="1" customWidth="1"/>
    <col min="4" max="4" width="11.25390625" style="1" customWidth="1"/>
    <col min="5" max="5" width="2.75390625" style="1" customWidth="1"/>
    <col min="6" max="6" width="10.25390625" style="1" customWidth="1"/>
    <col min="7" max="7" width="18.75390625" style="1" customWidth="1"/>
    <col min="8" max="8" width="6.375" style="1" customWidth="1"/>
    <col min="9" max="9" width="11.25390625" style="1" customWidth="1"/>
    <col min="10" max="10" width="9.125" style="1" customWidth="1"/>
    <col min="11" max="16384" width="9.00390625" style="1" customWidth="1"/>
  </cols>
  <sheetData>
    <row r="1" spans="1:10" ht="38.25" customHeight="1">
      <c r="A1" s="133" t="str">
        <f>"　　第７０回山口県中学校体育大会（バドミントン競技の部）　
　　バドミントン　申込書　　　"&amp;" (　"&amp;'入力シート（女子）'!B3&amp;"　)"</f>
        <v>　　第７０回山口県中学校体育大会（バドミントン競技の部）　
　　バドミントン　申込書　　　 (　女子　)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2" ht="27" customHeight="1">
      <c r="A2" s="55" t="s">
        <v>54</v>
      </c>
      <c r="B2" s="65" t="str">
        <f>"（　"&amp;'入力シート（女子）'!F3&amp;"　）"</f>
        <v>（　　）</v>
      </c>
      <c r="C2" s="56" t="str">
        <f>"支部番号（　"&amp;'入力シート（女子）'!F4&amp;"　）"</f>
        <v>支部番号（　　）</v>
      </c>
      <c r="D2" s="56"/>
      <c r="E2" s="56"/>
      <c r="F2" s="56"/>
      <c r="G2" s="56" t="str">
        <f>IF('入力シート（女子）'!F2="正","&lt;　"&amp;'入力シート（女子）'!F2&amp;"　・　　　&gt;","&lt;　　・副　&gt;")</f>
        <v>&lt;　　・副　&gt;</v>
      </c>
      <c r="H2" s="56"/>
      <c r="I2" s="56"/>
      <c r="J2" s="56"/>
      <c r="L2" s="1" t="str">
        <f>'入力シート（女子）'!F2</f>
        <v>副</v>
      </c>
    </row>
    <row r="3" spans="1:10" s="2" customFormat="1" ht="27" customHeight="1">
      <c r="A3" s="138" t="s">
        <v>0</v>
      </c>
      <c r="B3" s="142" t="str">
        <f>'入力シート（女子）'!B2</f>
        <v>下松市立久保中学校</v>
      </c>
      <c r="C3" s="143"/>
      <c r="D3" s="143"/>
      <c r="E3" s="144"/>
      <c r="F3" s="13" t="s">
        <v>1</v>
      </c>
      <c r="G3" s="135" t="str">
        <f>'入力シート（女子）'!B10</f>
        <v>王　貞治</v>
      </c>
      <c r="H3" s="136"/>
      <c r="I3" s="136"/>
      <c r="J3" s="136"/>
    </row>
    <row r="4" spans="1:10" s="2" customFormat="1" ht="27" customHeight="1">
      <c r="A4" s="138"/>
      <c r="B4" s="145" t="str">
        <f>'入力シート（女子）'!B6</f>
        <v>（○○○-○○○-○○○○）</v>
      </c>
      <c r="C4" s="146"/>
      <c r="D4" s="146"/>
      <c r="E4" s="147"/>
      <c r="F4" s="63" t="s">
        <v>12</v>
      </c>
      <c r="G4" s="139" t="str">
        <f>'入力シート（女子）'!B11</f>
        <v>鈴木　一郎（教)</v>
      </c>
      <c r="H4" s="140"/>
      <c r="I4" s="140"/>
      <c r="J4" s="141"/>
    </row>
    <row r="5" spans="1:10" s="2" customFormat="1" ht="22.5" customHeight="1">
      <c r="A5" s="137" t="str">
        <f>"《団体戦》支部順位"&amp;"（"&amp;LEFT('入力シート（女子）'!B4,1)&amp;"）"&amp;"位"</f>
        <v>《団体戦》支部順位（２）位</v>
      </c>
      <c r="B5" s="103"/>
      <c r="C5" s="103"/>
      <c r="D5" s="48"/>
      <c r="F5" s="137" t="s">
        <v>2</v>
      </c>
      <c r="G5" s="103"/>
      <c r="H5" s="103"/>
      <c r="I5" s="103"/>
      <c r="J5" s="103"/>
    </row>
    <row r="6" spans="1:12" s="2" customFormat="1" ht="28.5" customHeight="1">
      <c r="A6" s="3"/>
      <c r="B6" s="3" t="s">
        <v>11</v>
      </c>
      <c r="C6" s="3" t="s">
        <v>3</v>
      </c>
      <c r="D6" s="49" t="s">
        <v>55</v>
      </c>
      <c r="F6" s="3"/>
      <c r="G6" s="3" t="s">
        <v>11</v>
      </c>
      <c r="H6" s="3" t="s">
        <v>3</v>
      </c>
      <c r="I6" s="49" t="s">
        <v>55</v>
      </c>
      <c r="J6" s="3" t="s">
        <v>4</v>
      </c>
      <c r="L6" s="2" t="s">
        <v>20</v>
      </c>
    </row>
    <row r="7" spans="1:12" s="2" customFormat="1" ht="28.5" customHeight="1">
      <c r="A7" s="5" t="s">
        <v>13</v>
      </c>
      <c r="B7" s="8">
        <f>IF(ISERROR(VLOOKUP(B8,'入力シート（女子）'!$B$13:$H$24,2,FALSE)),"",VLOOKUP(B8,'入力シート（女子）'!$B$13:$H$24,2,FALSE))</f>
      </c>
      <c r="C7" s="112">
        <f>IF(ISERROR(VLOOKUP(B8,'入力シート（女子）'!$B$13:$H$24,3,FALSE)),"",VLOOKUP(B8,'入力シート（女子）'!$B$13:$H$24,3,FALSE))</f>
      </c>
      <c r="D7" s="112">
        <f>IF(ISERROR(VLOOKUP(B8,'入力シート（女子）'!$B$13:$H$24,4,FALSE)),"",VLOOKUP(B8,'入力シート（女子）'!$B$13:$H$24,4,FALSE))</f>
      </c>
      <c r="F7" s="5" t="s">
        <v>5</v>
      </c>
      <c r="G7" s="8">
        <f>IF(ISERROR(VLOOKUP(G8,'入力シート（女子）'!$B$13:$H$24,2,FALSE)),"",VLOOKUP(G8,'入力シート（女子）'!$B$13:$H$24,2,FALSE))</f>
      </c>
      <c r="H7" s="112">
        <f>IF(ISERROR(VLOOKUP(G8,'入力シート（女子）'!$B$13:$H$24,3,FALSE)),"",VLOOKUP(G8,'入力シート（女子）'!$B$13:$H$24,3,FALSE))</f>
      </c>
      <c r="I7" s="110">
        <f>IF(ISERROR(VLOOKUP(G8,'入力シート（女子）'!$B$13:$H$24,4,FALSE)),"",VLOOKUP(G8,'入力シート（女子）'!$B$13:$H$24,4,FALSE))</f>
      </c>
      <c r="J7" s="116">
        <f>IF(ISERROR(VLOOKUP(G8,'入力シート（女子）'!$B$13:$H$24,7,FALSE)),"",VLOOKUP(G8,'入力シート（女子）'!$B$13:$H$24,7,FALSE))</f>
      </c>
      <c r="L7" s="2" t="s">
        <v>34</v>
      </c>
    </row>
    <row r="8" spans="1:12" s="2" customFormat="1" ht="28.5" customHeight="1">
      <c r="A8" s="6">
        <v>1</v>
      </c>
      <c r="B8" s="16">
        <f>INDEX('入力シート（女子）'!$B:$B,SMALL(INDEX(('入力シート（女子）'!$F$13:$F$113&lt;&gt;L$6)*1000+ROW('入力シート（女子）'!$F$13:$F$113),),ROW(B1)))&amp;""</f>
      </c>
      <c r="C8" s="113"/>
      <c r="D8" s="113"/>
      <c r="F8" s="6">
        <v>1</v>
      </c>
      <c r="G8" s="16">
        <f>INDEX('入力シート（女子）'!$B:$B,SMALL(INDEX(('入力シート（女子）'!$G$13:$G$24&lt;&gt;L$7)*1000+ROW('入力シート（女子）'!$G$13:$G$24),),ROW(B1)))&amp;""</f>
      </c>
      <c r="H8" s="113"/>
      <c r="I8" s="111"/>
      <c r="J8" s="117"/>
      <c r="L8" s="2" t="s">
        <v>36</v>
      </c>
    </row>
    <row r="9" spans="1:12" s="2" customFormat="1" ht="28.5" customHeight="1">
      <c r="A9" s="5" t="s">
        <v>14</v>
      </c>
      <c r="B9" s="8">
        <f>IF(ISERROR(VLOOKUP(B10,'入力シート（女子）'!$B$13:$H$24,2,FALSE)),"",VLOOKUP(B10,'入力シート（女子）'!$B$13:$H$24,2,FALSE))</f>
      </c>
      <c r="C9" s="112">
        <f>IF(ISERROR(VLOOKUP(B10,'入力シート（女子）'!$B$13:$H$24,3,FALSE)),"",VLOOKUP(B10,'入力シート（女子）'!$B$13:$H$24,3,FALSE))</f>
      </c>
      <c r="D9" s="112">
        <f>IF(ISERROR(VLOOKUP(B10,'入力シート（女子）'!$B$13:$H$24,4,FALSE)),"",VLOOKUP(B10,'入力シート（女子）'!$B$13:$H$24,4,FALSE))</f>
      </c>
      <c r="F9" s="5" t="s">
        <v>5</v>
      </c>
      <c r="G9" s="8">
        <f>IF(ISERROR(VLOOKUP(G10,'入力シート（女子）'!$B$13:$H$24,2,FALSE)),"",VLOOKUP(G10,'入力シート（女子）'!$B$13:$H$24,2,FALSE))</f>
      </c>
      <c r="H9" s="112">
        <f>IF(ISERROR(VLOOKUP(G10,'入力シート（女子）'!$B$13:$H$24,3,FALSE)),"",VLOOKUP(G10,'入力シート（女子）'!$B$13:$H$24,3,FALSE))</f>
      </c>
      <c r="I9" s="110">
        <f>IF(ISERROR(VLOOKUP(G10,'入力シート（女子）'!$B$13:$H$24,4,FALSE)),"",VLOOKUP(G10,'入力シート（女子）'!$B$13:$H$24,4,FALSE))</f>
      </c>
      <c r="J9" s="116">
        <f>IF(ISERROR(VLOOKUP(G10,'入力シート（女子）'!$B$13:$H$24,7,FALSE)),"",VLOOKUP(G10,'入力シート（女子）'!$B$13:$H$24,7,FALSE))</f>
      </c>
      <c r="L9" s="2" t="s">
        <v>37</v>
      </c>
    </row>
    <row r="10" spans="1:12" s="2" customFormat="1" ht="28.5" customHeight="1" thickBot="1">
      <c r="A10" s="6">
        <v>2</v>
      </c>
      <c r="B10" s="16">
        <f>INDEX('入力シート（女子）'!$B:$B,SMALL(INDEX(('入力シート（女子）'!$F$13:$F$113&lt;&gt;L$6)*1000+ROW('入力シート（女子）'!$F$13:$F$113),),ROW(B2)))&amp;""</f>
      </c>
      <c r="C10" s="113"/>
      <c r="D10" s="113"/>
      <c r="F10" s="14">
        <v>2</v>
      </c>
      <c r="G10" s="17">
        <f>INDEX('入力シート（女子）'!$B:$B,SMALL(INDEX(('入力シート（女子）'!$G$13:$G$24&lt;&gt;L$8)*1000+ROW('入力シート（女子）'!$G$13:$G$24),),ROW(B1)))&amp;""</f>
      </c>
      <c r="H10" s="125"/>
      <c r="I10" s="131"/>
      <c r="J10" s="126"/>
      <c r="L10" s="2" t="s">
        <v>38</v>
      </c>
    </row>
    <row r="11" spans="1:12" s="2" customFormat="1" ht="28.5" customHeight="1" thickTop="1">
      <c r="A11" s="5" t="s">
        <v>14</v>
      </c>
      <c r="B11" s="8">
        <f>IF(ISERROR(VLOOKUP(B12,'入力シート（女子）'!$B$13:$H$24,2,FALSE)),"",VLOOKUP(B12,'入力シート（女子）'!$B$13:$H$24,2,FALSE))</f>
      </c>
      <c r="C11" s="112">
        <f>IF(ISERROR(VLOOKUP(B12,'入力シート（女子）'!$B$13:$H$24,3,FALSE)),"",VLOOKUP(B12,'入力シート（女子）'!$B$13:$H$24,3,FALSE))</f>
      </c>
      <c r="D11" s="112">
        <f>IF(ISERROR(VLOOKUP(B12,'入力シート（女子）'!$B$13:$H$24,4,FALSE)),"",VLOOKUP(B12,'入力シート（女子）'!$B$13:$H$24,4,FALSE))</f>
      </c>
      <c r="F11" s="11" t="s">
        <v>5</v>
      </c>
      <c r="G11" s="9">
        <f>IF(ISERROR(VLOOKUP(G12,'入力シート（女子）'!$B$13:$H$24,2,FALSE)),"",VLOOKUP(G12,'入力シート（女子）'!$B$13:$H$24,2,FALSE))</f>
      </c>
      <c r="H11" s="121">
        <f>IF(ISERROR(VLOOKUP(G12,'入力シート（女子）'!$B$13:$H$24,3,FALSE)),"",VLOOKUP(G12,'入力シート（女子）'!$B$13:$H$24,3,FALSE))</f>
      </c>
      <c r="I11" s="123">
        <f>IF(ISERROR(VLOOKUP(G12,'入力シート（女子）'!$B$13:$H$24,4,FALSE)),"",VLOOKUP(G12,'入力シート（女子）'!$B$13:$H$24,4,FALSE))</f>
      </c>
      <c r="J11" s="122">
        <f>IF(ISERROR(VLOOKUP(G12,'入力シート（女子）'!$B$13:$H$24,7,FALSE)),"",VLOOKUP(G12,'入力シート（女子）'!$B$13:$H$24,7,FALSE))</f>
      </c>
      <c r="L11" s="2" t="s">
        <v>35</v>
      </c>
    </row>
    <row r="12" spans="1:12" s="2" customFormat="1" ht="28.5" customHeight="1">
      <c r="A12" s="6">
        <v>3</v>
      </c>
      <c r="B12" s="16">
        <f>INDEX('入力シート（女子）'!$B:$B,SMALL(INDEX(('入力シート（女子）'!$F$13:$F$113&lt;&gt;L$6)*1000+ROW('入力シート（女子）'!$F$13:$F$113),),ROW(B3)))&amp;""</f>
      </c>
      <c r="C12" s="113"/>
      <c r="D12" s="113"/>
      <c r="F12" s="6">
        <v>3</v>
      </c>
      <c r="G12" s="16">
        <f>INDEX('入力シート（女子）'!$B:$B,SMALL(INDEX(('入力シート（女子）'!$G$13:$G$24&lt;&gt;L$9)*1000+ROW('入力シート（女子）'!$G$13:$G$24),),ROW(B1)))&amp;""</f>
      </c>
      <c r="H12" s="113"/>
      <c r="I12" s="111"/>
      <c r="J12" s="117"/>
      <c r="L12" s="2" t="s">
        <v>32</v>
      </c>
    </row>
    <row r="13" spans="1:12" s="2" customFormat="1" ht="28.5" customHeight="1">
      <c r="A13" s="5" t="s">
        <v>14</v>
      </c>
      <c r="B13" s="8">
        <f>IF(ISERROR(VLOOKUP(B14,'入力シート（女子）'!$B$13:$H$24,2,FALSE)),"",VLOOKUP(B14,'入力シート（女子）'!$B$13:$H$24,2,FALSE))</f>
      </c>
      <c r="C13" s="112">
        <f>IF(ISERROR(VLOOKUP(B14,'入力シート（女子）'!$B$13:$H$24,3,FALSE)),"",VLOOKUP(B14,'入力シート（女子）'!$B$13:$H$24,3,FALSE))</f>
      </c>
      <c r="D13" s="112">
        <f>IF(ISERROR(VLOOKUP(B14,'入力シート（女子）'!$B$13:$H$24,4,FALSE)),"",VLOOKUP(B14,'入力シート（女子）'!$B$13:$H$24,4,FALSE))</f>
      </c>
      <c r="F13" s="5" t="s">
        <v>5</v>
      </c>
      <c r="G13" s="8">
        <f>IF(ISERROR(VLOOKUP(G14,'入力シート（女子）'!$B$13:$H$24,2,FALSE)),"",VLOOKUP(G14,'入力シート（女子）'!$B$13:$H$24,2,FALSE))</f>
      </c>
      <c r="H13" s="112">
        <f>IF(ISERROR(VLOOKUP(G14,'入力シート（女子）'!$B$13:$H$24,3,FALSE)),"",VLOOKUP(G14,'入力シート（女子）'!$B$13:$H$24,3,FALSE))</f>
      </c>
      <c r="I13" s="110">
        <f>IF(ISERROR(VLOOKUP(G14,'入力シート（女子）'!$B$13:$H$24,4,FALSE)),"",VLOOKUP(G14,'入力シート（女子）'!$B$13:$H$24,4,FALSE))</f>
      </c>
      <c r="J13" s="116">
        <f>IF(ISERROR(VLOOKUP(G14,'入力シート（女子）'!$B$13:$H$24,7,FALSE)),"",VLOOKUP(G14,'入力シート（女子）'!$B$13:$H$24,7,FALSE))</f>
      </c>
      <c r="L13" s="2" t="s">
        <v>39</v>
      </c>
    </row>
    <row r="14" spans="1:12" s="2" customFormat="1" ht="28.5" customHeight="1">
      <c r="A14" s="6">
        <v>4</v>
      </c>
      <c r="B14" s="16">
        <f>INDEX('入力シート（女子）'!$B:$B,SMALL(INDEX(('入力シート（女子）'!$F$13:$F$113&lt;&gt;L$6)*1000+ROW('入力シート（女子）'!$F$13:$F$113),),ROW(B4)))&amp;""</f>
      </c>
      <c r="C14" s="113"/>
      <c r="D14" s="113"/>
      <c r="F14" s="6">
        <v>4</v>
      </c>
      <c r="G14" s="16">
        <f>INDEX('入力シート（女子）'!$B:$B,SMALL(INDEX(('入力シート（女子）'!$G$13:$G$24&lt;&gt;L$10)*1000+ROW('入力シート（女子）'!$G$13:$G$24),),ROW(B1)))&amp;""</f>
      </c>
      <c r="H14" s="113"/>
      <c r="I14" s="111"/>
      <c r="J14" s="117"/>
      <c r="L14" s="2" t="s">
        <v>40</v>
      </c>
    </row>
    <row r="15" spans="1:10" s="2" customFormat="1" ht="28.5" customHeight="1">
      <c r="A15" s="5" t="s">
        <v>14</v>
      </c>
      <c r="B15" s="8">
        <f>IF(ISERROR(VLOOKUP(B16,'入力シート（女子）'!$B$13:$H$24,2,FALSE)),"",VLOOKUP(B16,'入力シート（女子）'!$B$13:$H$24,2,FALSE))</f>
      </c>
      <c r="C15" s="112">
        <f>IF(ISERROR(VLOOKUP(B16,'入力シート（女子）'!$B$13:$H$24,3,FALSE)),"",VLOOKUP(B16,'入力シート（女子）'!$B$13:$H$24,3,FALSE))</f>
      </c>
      <c r="D15" s="112">
        <f>IF(ISERROR(VLOOKUP(B16,'入力シート（女子）'!$B$13:$H$24,4,FALSE)),"",VLOOKUP(B16,'入力シート（女子）'!$B$13:$H$24,4,FALSE))</f>
      </c>
      <c r="F15" s="132" t="s">
        <v>6</v>
      </c>
      <c r="G15" s="132"/>
      <c r="H15" s="132"/>
      <c r="I15" s="132"/>
      <c r="J15" s="132"/>
    </row>
    <row r="16" spans="1:10" s="2" customFormat="1" ht="28.5" customHeight="1">
      <c r="A16" s="6">
        <v>5</v>
      </c>
      <c r="B16" s="16">
        <f>INDEX('入力シート（女子）'!$B:$B,SMALL(INDEX(('入力シート（女子）'!$F$13:$F$113&lt;&gt;L$6)*1000+ROW('入力シート（女子）'!$F$13:$F$113),),ROW(B5)))&amp;""</f>
      </c>
      <c r="C16" s="113"/>
      <c r="D16" s="113"/>
      <c r="F16" s="10"/>
      <c r="G16" s="3" t="s">
        <v>11</v>
      </c>
      <c r="H16" s="3" t="s">
        <v>3</v>
      </c>
      <c r="I16" s="49" t="s">
        <v>55</v>
      </c>
      <c r="J16" s="3" t="s">
        <v>4</v>
      </c>
    </row>
    <row r="17" spans="1:10" s="2" customFormat="1" ht="28.5" customHeight="1">
      <c r="A17" s="5" t="s">
        <v>14</v>
      </c>
      <c r="B17" s="8">
        <f>IF(ISERROR(VLOOKUP(B18,'入力シート（女子）'!$B$13:$H$24,2,FALSE)),"",VLOOKUP(B18,'入力シート（女子）'!$B$13:$H$24,2,FALSE))</f>
      </c>
      <c r="C17" s="112">
        <f>IF(ISERROR(VLOOKUP(B18,'入力シート（女子）'!$B$13:$H$24,3,FALSE)),"",VLOOKUP(B18,'入力シート（女子）'!$B$13:$H$24,3,FALSE))</f>
      </c>
      <c r="D17" s="112">
        <f>IF(ISERROR(VLOOKUP(B18,'入力シート（女子）'!$B$13:$H$24,4,FALSE)),"",VLOOKUP(B18,'入力シート（女子）'!$B$13:$H$24,4,FALSE))</f>
      </c>
      <c r="F17" s="114" t="s">
        <v>7</v>
      </c>
      <c r="G17" s="8">
        <f>IF(ISERROR(VLOOKUP(G18,'入力シート（女子）'!$B$13:$H$24,2,FALSE)),"",VLOOKUP(G18,'入力シート（女子）'!$B$13:$H$24,2,FALSE))</f>
      </c>
      <c r="H17" s="112">
        <f>IF(ISERROR(VLOOKUP(G18,'入力シート（女子）'!$B$13:$H$24,3,FALSE)),"",VLOOKUP(G18,'入力シート（女子）'!$B$13:$H$24,3,FALSE))</f>
      </c>
      <c r="I17" s="110">
        <f>IF(ISERROR(VLOOKUP(G18,'入力シート（女子）'!$B$13:$H$24,4,FALSE)),"",VLOOKUP(G18,'入力シート（女子）'!$B$13:$H$24,4,FALSE))</f>
      </c>
      <c r="J17" s="116">
        <f>IF(ISERROR(VLOOKUP(G18,'入力シート（女子）'!$B$13:$H$24,7,FALSE)),"",VLOOKUP(G18,'入力シート（女子）'!$B$13:$H$24,7,FALSE))</f>
      </c>
    </row>
    <row r="18" spans="1:10" s="2" customFormat="1" ht="28.5" customHeight="1">
      <c r="A18" s="6">
        <v>6</v>
      </c>
      <c r="B18" s="16">
        <f>INDEX('入力シート（女子）'!$B:$B,SMALL(INDEX(('入力シート（女子）'!$F$13:$F$113&lt;&gt;L$6)*1000+ROW('入力シート（女子）'!$F$13:$F$113),),ROW(B6)))&amp;""</f>
      </c>
      <c r="C18" s="113"/>
      <c r="D18" s="113"/>
      <c r="F18" s="115"/>
      <c r="G18" s="16">
        <f>INDEX('入力シート（女子）'!$B:$B,SMALL(INDEX(('入力シート（女子）'!$G$13:$G$24&lt;&gt;L$11)*1000+ROW('入力シート（女子）'!$G$13:$G$24),),ROW(B1)))&amp;""</f>
      </c>
      <c r="H18" s="113"/>
      <c r="I18" s="111"/>
      <c r="J18" s="117"/>
    </row>
    <row r="19" spans="1:10" s="2" customFormat="1" ht="28.5" customHeight="1">
      <c r="A19" s="5" t="s">
        <v>14</v>
      </c>
      <c r="B19" s="8">
        <f>IF(ISERROR(VLOOKUP(B20,'入力シート（女子）'!$B$13:$H$24,2,FALSE)),"",VLOOKUP(B20,'入力シート（女子）'!$B$13:$H$24,2,FALSE))</f>
      </c>
      <c r="C19" s="112">
        <f>IF(ISERROR(VLOOKUP(B20,'入力シート（女子）'!$B$13:$H$24,3,FALSE)),"",VLOOKUP(B20,'入力シート（女子）'!$B$13:$H$24,3,FALSE))</f>
      </c>
      <c r="D19" s="112">
        <f>IF(ISERROR(VLOOKUP(B20,'入力シート（女子）'!$B$13:$H$24,4,FALSE)),"",VLOOKUP(B20,'入力シート（女子）'!$B$13:$H$24,4,FALSE))</f>
      </c>
      <c r="F19" s="115">
        <v>1</v>
      </c>
      <c r="G19" s="8">
        <f>IF(ISERROR(VLOOKUP(G20,'入力シート（女子）'!$B$13:$H$24,2,FALSE)),"",VLOOKUP(G20,'入力シート（女子）'!$B$13:$H$24,2,FALSE))</f>
      </c>
      <c r="H19" s="112">
        <f>IF(ISERROR(VLOOKUP(G20,'入力シート（女子）'!$B$13:$H$24,3,FALSE)),"",VLOOKUP(G20,'入力シート（女子）'!$B$13:$H$24,3,FALSE))</f>
      </c>
      <c r="I19" s="110">
        <f>IF(ISERROR(VLOOKUP(G20,'入力シート（女子）'!$B$13:$H$24,4,FALSE)),"",VLOOKUP(G20,'入力シート（女子）'!$B$13:$H$24,4,FALSE))</f>
      </c>
      <c r="J19" s="116">
        <f>IF(ISERROR(VLOOKUP(G20,'入力シート（女子）'!$B$13:$H$24,7,FALSE)),"",VLOOKUP(G20,'入力シート（女子）'!$B$13:$H$24,7,FALSE))</f>
      </c>
    </row>
    <row r="20" spans="1:10" s="2" customFormat="1" ht="28.5" customHeight="1">
      <c r="A20" s="6">
        <v>7</v>
      </c>
      <c r="B20" s="16">
        <f>INDEX('入力シート（女子）'!$B:$B,SMALL(INDEX(('入力シート（女子）'!$F$13:$F$113&lt;&gt;L$6)*1000+ROW('入力シート（女子）'!$F$13:$F$113),),ROW(B7)))&amp;""</f>
      </c>
      <c r="C20" s="113"/>
      <c r="D20" s="113"/>
      <c r="F20" s="118"/>
      <c r="G20" s="16">
        <f>INDEX('入力シート（女子）'!$B:$B,SMALL(INDEX(('入力シート（女子）'!$G$13:$G$24&lt;&gt;L$11)*1000+ROW('入力シート（女子）'!$G$13:$G$24),),ROW(B2)))&amp;""</f>
      </c>
      <c r="H20" s="113"/>
      <c r="I20" s="111"/>
      <c r="J20" s="117"/>
    </row>
    <row r="21" spans="1:10" s="2" customFormat="1" ht="28.5" customHeight="1">
      <c r="A21" s="127"/>
      <c r="B21" s="22"/>
      <c r="C21" s="129"/>
      <c r="D21" s="23"/>
      <c r="F21" s="114" t="s">
        <v>7</v>
      </c>
      <c r="G21" s="8">
        <f>IF(ISERROR(VLOOKUP(G22,'入力シート（女子）'!$B$13:$H$24,2,FALSE)),"",VLOOKUP(G22,'入力シート（女子）'!$B$13:$H$24,2,FALSE))</f>
      </c>
      <c r="H21" s="112">
        <f>IF(ISERROR(VLOOKUP(G22,'入力シート（女子）'!$B$13:$H$24,3,FALSE)),"",VLOOKUP(G22,'入力シート（女子）'!$B$13:$H$24,3,FALSE))</f>
      </c>
      <c r="I21" s="110">
        <f>IF(ISERROR(VLOOKUP(G22,'入力シート（女子）'!$B$13:$H$24,4,FALSE)),"",VLOOKUP(G22,'入力シート（女子）'!$B$13:$H$24,4,FALSE))</f>
      </c>
      <c r="J21" s="116">
        <f>IF(ISERROR(VLOOKUP(G22,'入力シート（女子）'!$B$13:$H$24,7,FALSE)),"",VLOOKUP(G22,'入力シート（女子）'!$B$13:$H$24,7,FALSE))</f>
      </c>
    </row>
    <row r="22" spans="1:10" s="2" customFormat="1" ht="28.5" customHeight="1">
      <c r="A22" s="128"/>
      <c r="B22" s="23"/>
      <c r="C22" s="130"/>
      <c r="D22" s="23"/>
      <c r="F22" s="115"/>
      <c r="G22" s="16">
        <f>INDEX('入力シート（女子）'!$B:$B,SMALL(INDEX(('入力シート（女子）'!$G$13:$G$24&lt;&gt;L$12)*1000+ROW('入力シート（女子）'!$G$13:$G$24),),ROW(B1)))&amp;""</f>
      </c>
      <c r="H22" s="113"/>
      <c r="I22" s="111"/>
      <c r="J22" s="117"/>
    </row>
    <row r="23" spans="6:10" s="2" customFormat="1" ht="28.5" customHeight="1">
      <c r="F23" s="115">
        <v>2</v>
      </c>
      <c r="G23" s="8">
        <f>IF(ISERROR(VLOOKUP(G24,'入力シート（女子）'!$B$13:$H$24,2,FALSE)),"",VLOOKUP(G24,'入力シート（女子）'!$B$13:$H$24,2,FALSE))</f>
      </c>
      <c r="H23" s="112">
        <f>IF(ISERROR(VLOOKUP(G24,'入力シート（女子）'!$B$13:$H$24,3,FALSE)),"",VLOOKUP(G24,'入力シート（女子）'!$B$13:$H$24,3,FALSE))</f>
      </c>
      <c r="I23" s="110">
        <f>IF(ISERROR(VLOOKUP(G24,'入力シート（女子）'!$B$13:$H$24,4,FALSE)),"",VLOOKUP(G24,'入力シート（女子）'!$B$13:$H$24,4,FALSE))</f>
      </c>
      <c r="J23" s="116">
        <f>IF(ISERROR(VLOOKUP(G24,'入力シート（女子）'!$B$13:$H$24,7,FALSE)),"",VLOOKUP(G24,'入力シート（女子）'!$B$13:$H$24,7,FALSE))</f>
      </c>
    </row>
    <row r="24" spans="6:12" s="2" customFormat="1" ht="28.5" customHeight="1" thickBot="1">
      <c r="F24" s="124"/>
      <c r="G24" s="18">
        <f>INDEX('入力シート（女子）'!$B:$B,SMALL(INDEX(('入力シート（女子）'!$G$13:$G$24&lt;&gt;L$12)*1000+ROW('入力シート（女子）'!$G$13:$G$24),),ROW(B2)))&amp;""</f>
      </c>
      <c r="H24" s="125"/>
      <c r="I24" s="131"/>
      <c r="J24" s="126"/>
      <c r="L24" s="20"/>
    </row>
    <row r="25" spans="1:10" s="2" customFormat="1" ht="28.5" customHeight="1" thickTop="1">
      <c r="A25" s="120"/>
      <c r="B25" s="120"/>
      <c r="C25" s="120"/>
      <c r="F25" s="115" t="s">
        <v>7</v>
      </c>
      <c r="G25" s="9">
        <f>IF(ISERROR(VLOOKUP(G26,'入力シート（女子）'!$B$13:$H$24,2,FALSE)),"",VLOOKUP(G26,'入力シート（女子）'!$B$13:$H$24,2,FALSE))</f>
      </c>
      <c r="H25" s="121">
        <f>IF(ISERROR(VLOOKUP(G26,'入力シート（女子）'!$B$13:$H$24,3,FALSE)),"",VLOOKUP(G26,'入力シート（女子）'!$B$13:$H$24,3,FALSE))</f>
      </c>
      <c r="I25" s="123">
        <f>IF(ISERROR(VLOOKUP(G26,'入力シート（女子）'!$B$13:$H$24,4,FALSE)),"",VLOOKUP(G26,'入力シート（女子）'!$B$13:$H$24,4,FALSE))</f>
      </c>
      <c r="J25" s="122">
        <f>IF(ISERROR(VLOOKUP(G26,'入力シート（女子）'!$B$13:$H$24,7,FALSE)),"",VLOOKUP(G26,'入力シート（女子）'!$B$13:$H$24,7,FALSE))</f>
      </c>
    </row>
    <row r="26" spans="1:10" s="2" customFormat="1" ht="28.5" customHeight="1">
      <c r="A26" s="120"/>
      <c r="B26" s="120"/>
      <c r="C26" s="120"/>
      <c r="F26" s="115"/>
      <c r="G26" s="16">
        <f>INDEX('入力シート（女子）'!$B:$B,SMALL(INDEX(('入力シート（女子）'!$G$13:$G$24&lt;&gt;L$13)*1000+ROW('入力シート（女子）'!$G$13:$G$24),),ROW(B1)))&amp;""</f>
      </c>
      <c r="H26" s="113"/>
      <c r="I26" s="111"/>
      <c r="J26" s="117"/>
    </row>
    <row r="27" spans="1:10" s="2" customFormat="1" ht="28.5" customHeight="1">
      <c r="A27" s="120"/>
      <c r="B27" s="120"/>
      <c r="C27" s="120"/>
      <c r="F27" s="115">
        <v>3</v>
      </c>
      <c r="G27" s="8">
        <f>IF(ISERROR(VLOOKUP(G28,'入力シート（女子）'!$B$13:$H$24,2,FALSE)),"",VLOOKUP(G28,'入力シート（女子）'!$B$13:$H$24,2,FALSE))</f>
      </c>
      <c r="H27" s="112">
        <f>IF(ISERROR(VLOOKUP(G28,'入力シート（女子）'!$B$13:$H$24,3,FALSE)),"",VLOOKUP(G28,'入力シート（女子）'!$B$13:$H$24,3,FALSE))</f>
      </c>
      <c r="I27" s="110">
        <f>IF(ISERROR(VLOOKUP(G28,'入力シート（女子）'!$B$13:$H$24,4,FALSE)),"",VLOOKUP(G28,'入力シート（女子）'!$B$13:$H$24,4,FALSE))</f>
      </c>
      <c r="J27" s="116">
        <f>IF(ISERROR(VLOOKUP(G28,'入力シート（女子）'!$B$13:$H$24,7,FALSE)),"",VLOOKUP(G28,'入力シート（女子）'!$B$13:$H$24,7,FALSE))</f>
      </c>
    </row>
    <row r="28" spans="6:10" s="2" customFormat="1" ht="28.5" customHeight="1">
      <c r="F28" s="118"/>
      <c r="G28" s="16">
        <f>INDEX('入力シート（女子）'!$B:$B,SMALL(INDEX(('入力シート（女子）'!$G$13:$G$24&lt;&gt;L$13)*1000+ROW('入力シート（女子）'!$G$13:$G$24),),ROW(B2)))&amp;""</f>
      </c>
      <c r="H28" s="113"/>
      <c r="I28" s="111"/>
      <c r="J28" s="117"/>
    </row>
    <row r="29" spans="6:10" s="2" customFormat="1" ht="28.5" customHeight="1">
      <c r="F29" s="114" t="s">
        <v>7</v>
      </c>
      <c r="G29" s="8">
        <f>IF(ISERROR(VLOOKUP(G30,'入力シート（女子）'!$B$13:$H$24,2,FALSE)),"",VLOOKUP(G30,'入力シート（女子）'!$B$13:$H$24,2,FALSE))</f>
      </c>
      <c r="H29" s="112">
        <f>IF(ISERROR(VLOOKUP(G30,'入力シート（女子）'!$B$13:$H$24,3,FALSE)),"",VLOOKUP(G30,'入力シート（女子）'!$B$13:$H$24,3,FALSE))</f>
      </c>
      <c r="I29" s="110">
        <f>IF(ISERROR(VLOOKUP(G30,'入力シート（女子）'!$B$13:$H$24,4,FALSE)),"",VLOOKUP(G30,'入力シート（女子）'!$B$13:$H$24,4,FALSE))</f>
      </c>
      <c r="J29" s="116">
        <f>IF(ISERROR(VLOOKUP(G30,'入力シート（女子）'!$B$13:$H$24,7,FALSE)),"",VLOOKUP(G30,'入力シート（女子）'!$B$13:$H$24,7,FALSE))</f>
      </c>
    </row>
    <row r="30" spans="6:10" s="2" customFormat="1" ht="28.5" customHeight="1">
      <c r="F30" s="115"/>
      <c r="G30" s="16">
        <f>INDEX('入力シート（女子）'!$B:$B,SMALL(INDEX(('入力シート（女子）'!$G$13:$G$24&lt;&gt;L$14)*1000+ROW('入力シート（女子）'!$G$13:$G$24),),ROW(B1)))&amp;""</f>
      </c>
      <c r="H30" s="113"/>
      <c r="I30" s="111"/>
      <c r="J30" s="117"/>
    </row>
    <row r="31" spans="1:10" s="2" customFormat="1" ht="28.5" customHeight="1">
      <c r="A31" s="19" t="s">
        <v>8</v>
      </c>
      <c r="F31" s="115">
        <v>4</v>
      </c>
      <c r="G31" s="8">
        <f>IF(ISERROR(VLOOKUP(G32,'入力シート（女子）'!$B$13:$H$24,2,FALSE)),"",VLOOKUP(G32,'入力シート（女子）'!$B$13:$H$24,2,FALSE))</f>
      </c>
      <c r="H31" s="112">
        <f>IF(ISERROR(VLOOKUP(G32,'入力シート（女子）'!$B$13:$H$24,3,FALSE)),"",VLOOKUP(G32,'入力シート（女子）'!$B$13:$H$24,3,FALSE))</f>
      </c>
      <c r="I31" s="110">
        <f>IF(ISERROR(VLOOKUP(G32,'入力シート（女子）'!$B$13:$H$24,4,FALSE)),"",VLOOKUP(G32,'入力シート（女子）'!$B$13:$H$24,4,FALSE))</f>
      </c>
      <c r="J31" s="116">
        <f>IF(ISERROR(VLOOKUP(G32,'入力シート（女子）'!$B$13:$H$24,7,FALSE)),"",VLOOKUP(G32,'入力シート（女子）'!$B$13:$H$24,7,FALSE))</f>
      </c>
    </row>
    <row r="32" spans="2:10" s="2" customFormat="1" ht="28.5" customHeight="1">
      <c r="B32" s="15" t="str">
        <f>'入力シート（女子）'!B7</f>
        <v>平成２９年　４　月　２８　日</v>
      </c>
      <c r="F32" s="118"/>
      <c r="G32" s="16">
        <f>INDEX('入力シート（女子）'!$B:$B,SMALL(INDEX(('入力シート（女子）'!$G$13:$G$24&lt;&gt;L$14)*1000+ROW('入力シート（女子）'!$G$13:$G$24),),ROW(B2)))&amp;""</f>
      </c>
      <c r="H32" s="113"/>
      <c r="I32" s="111"/>
      <c r="J32" s="117"/>
    </row>
    <row r="33" spans="1:11" s="2" customFormat="1" ht="38.25" customHeight="1">
      <c r="A33" s="119" t="s">
        <v>56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21"/>
    </row>
    <row r="34" s="2" customFormat="1" ht="6.75" customHeight="1">
      <c r="B34" s="4"/>
    </row>
    <row r="35" spans="1:10" s="2" customFormat="1" ht="16.5" customHeight="1">
      <c r="A35" s="12" t="s">
        <v>9</v>
      </c>
      <c r="B35" s="99" t="str">
        <f>'入力シート（女子）'!B2&amp;"    校 長 　　"&amp;'入力シート（女子）'!B5&amp;"         印"</f>
        <v>下松市立久保中学校    校 長 　　山口　タロウ         印</v>
      </c>
      <c r="C35" s="100"/>
      <c r="D35" s="100"/>
      <c r="E35" s="100"/>
      <c r="F35" s="100"/>
      <c r="G35" s="100"/>
      <c r="H35" s="100"/>
      <c r="I35" s="100"/>
      <c r="J35" s="101"/>
    </row>
    <row r="36" spans="1:10" s="2" customFormat="1" ht="16.5" customHeight="1">
      <c r="A36" s="7" t="s">
        <v>10</v>
      </c>
      <c r="B36" s="102"/>
      <c r="C36" s="103"/>
      <c r="D36" s="103"/>
      <c r="E36" s="103"/>
      <c r="F36" s="103"/>
      <c r="G36" s="103"/>
      <c r="H36" s="103"/>
      <c r="I36" s="103"/>
      <c r="J36" s="104"/>
    </row>
    <row r="37" s="2" customFormat="1" ht="16.5" customHeight="1"/>
    <row r="38" spans="1:11" ht="16.5" customHeight="1">
      <c r="A38" s="105" t="s">
        <v>59</v>
      </c>
      <c r="B38" s="99" t="str">
        <f>'入力シート（女子）'!F6</f>
        <v>久保　ジロウ</v>
      </c>
      <c r="C38" s="100"/>
      <c r="D38" s="100"/>
      <c r="E38" s="100"/>
      <c r="F38" s="100"/>
      <c r="G38" s="100"/>
      <c r="H38" s="100"/>
      <c r="I38" s="100"/>
      <c r="J38" s="101"/>
      <c r="K38" s="2"/>
    </row>
    <row r="39" spans="1:10" ht="16.5" customHeight="1">
      <c r="A39" s="106"/>
      <c r="B39" s="102"/>
      <c r="C39" s="103"/>
      <c r="D39" s="103"/>
      <c r="E39" s="103"/>
      <c r="F39" s="103"/>
      <c r="G39" s="103"/>
      <c r="H39" s="103"/>
      <c r="I39" s="103"/>
      <c r="J39" s="104"/>
    </row>
    <row r="40" ht="16.5" customHeight="1"/>
    <row r="41" spans="1:11" ht="16.5" customHeight="1">
      <c r="A41" s="107" t="s">
        <v>60</v>
      </c>
      <c r="B41" s="108"/>
      <c r="C41" s="109"/>
      <c r="D41" s="57" t="s">
        <v>62</v>
      </c>
      <c r="E41" s="57"/>
      <c r="F41" s="57"/>
      <c r="G41" s="57"/>
      <c r="H41" s="57"/>
      <c r="I41" s="57"/>
      <c r="J41" s="58"/>
      <c r="K41" s="2"/>
    </row>
    <row r="42" spans="1:10" ht="16.5" customHeight="1">
      <c r="A42" s="61"/>
      <c r="B42" s="62">
        <f>COUNTIF('入力シート（女子）'!$B$13:$B$24,"*")</f>
        <v>0</v>
      </c>
      <c r="C42" s="60" t="s">
        <v>61</v>
      </c>
      <c r="D42" s="59" t="s">
        <v>63</v>
      </c>
      <c r="E42" s="59" t="s">
        <v>64</v>
      </c>
      <c r="F42" s="59">
        <f>B42</f>
        <v>0</v>
      </c>
      <c r="G42" s="59" t="s">
        <v>65</v>
      </c>
      <c r="H42" s="103">
        <f>500*F42</f>
        <v>0</v>
      </c>
      <c r="I42" s="103"/>
      <c r="J42" s="60" t="s">
        <v>66</v>
      </c>
    </row>
  </sheetData>
  <sheetProtection/>
  <mergeCells count="77">
    <mergeCell ref="H42:I42"/>
    <mergeCell ref="A33:J33"/>
    <mergeCell ref="B35:J36"/>
    <mergeCell ref="A38:A39"/>
    <mergeCell ref="B38:J39"/>
    <mergeCell ref="A41:C41"/>
    <mergeCell ref="F29:F30"/>
    <mergeCell ref="H29:H30"/>
    <mergeCell ref="I29:I30"/>
    <mergeCell ref="J29:J30"/>
    <mergeCell ref="F31:F32"/>
    <mergeCell ref="H31:H32"/>
    <mergeCell ref="I31:I32"/>
    <mergeCell ref="J31:J32"/>
    <mergeCell ref="A25:C26"/>
    <mergeCell ref="F25:F26"/>
    <mergeCell ref="H25:H26"/>
    <mergeCell ref="I25:I26"/>
    <mergeCell ref="J25:J26"/>
    <mergeCell ref="A27:C27"/>
    <mergeCell ref="F27:F28"/>
    <mergeCell ref="H27:H28"/>
    <mergeCell ref="I27:I28"/>
    <mergeCell ref="J27:J28"/>
    <mergeCell ref="F21:F22"/>
    <mergeCell ref="H21:H22"/>
    <mergeCell ref="I21:I22"/>
    <mergeCell ref="J21:J22"/>
    <mergeCell ref="F23:F24"/>
    <mergeCell ref="H23:H24"/>
    <mergeCell ref="I23:I24"/>
    <mergeCell ref="J23:J24"/>
    <mergeCell ref="J17:J18"/>
    <mergeCell ref="C19:C20"/>
    <mergeCell ref="D19:D20"/>
    <mergeCell ref="F19:F20"/>
    <mergeCell ref="H19:H20"/>
    <mergeCell ref="I19:I20"/>
    <mergeCell ref="J19:J20"/>
    <mergeCell ref="C7:C8"/>
    <mergeCell ref="D7:D8"/>
    <mergeCell ref="H7:H8"/>
    <mergeCell ref="I7:I8"/>
    <mergeCell ref="J7:J8"/>
    <mergeCell ref="C13:C14"/>
    <mergeCell ref="D13:D14"/>
    <mergeCell ref="H13:H14"/>
    <mergeCell ref="I13:I14"/>
    <mergeCell ref="J13:J14"/>
    <mergeCell ref="A21:A22"/>
    <mergeCell ref="C21:C22"/>
    <mergeCell ref="C17:C18"/>
    <mergeCell ref="D17:D18"/>
    <mergeCell ref="C9:C10"/>
    <mergeCell ref="D9:D10"/>
    <mergeCell ref="C15:C16"/>
    <mergeCell ref="D15:D16"/>
    <mergeCell ref="A1:J1"/>
    <mergeCell ref="B3:E3"/>
    <mergeCell ref="G3:J3"/>
    <mergeCell ref="A3:A4"/>
    <mergeCell ref="B4:E4"/>
    <mergeCell ref="I9:I10"/>
    <mergeCell ref="J9:J10"/>
    <mergeCell ref="G4:J4"/>
    <mergeCell ref="A5:C5"/>
    <mergeCell ref="F5:J5"/>
    <mergeCell ref="H11:H12"/>
    <mergeCell ref="I11:I12"/>
    <mergeCell ref="J11:J12"/>
    <mergeCell ref="F17:F18"/>
    <mergeCell ref="H9:H10"/>
    <mergeCell ref="C11:C12"/>
    <mergeCell ref="D11:D12"/>
    <mergeCell ref="F15:J15"/>
    <mergeCell ref="H17:H18"/>
    <mergeCell ref="I17:I18"/>
  </mergeCells>
  <conditionalFormatting sqref="J7:J14">
    <cfRule type="cellIs" priority="6" dxfId="18" operator="equal" stopIfTrue="1">
      <formula>0</formula>
    </cfRule>
  </conditionalFormatting>
  <conditionalFormatting sqref="J17:J32">
    <cfRule type="cellIs" priority="5" dxfId="18" operator="equal" stopIfTrue="1">
      <formula>0</formula>
    </cfRule>
  </conditionalFormatting>
  <conditionalFormatting sqref="G4:J4">
    <cfRule type="cellIs" priority="4" dxfId="18" operator="equal" stopIfTrue="1">
      <formula>0</formula>
    </cfRule>
  </conditionalFormatting>
  <conditionalFormatting sqref="D7:D20">
    <cfRule type="cellIs" priority="3" dxfId="18" operator="equal" stopIfTrue="1">
      <formula>0</formula>
    </cfRule>
  </conditionalFormatting>
  <conditionalFormatting sqref="I7:I14">
    <cfRule type="cellIs" priority="2" dxfId="18" operator="equal" stopIfTrue="1">
      <formula>0</formula>
    </cfRule>
  </conditionalFormatting>
  <conditionalFormatting sqref="I17:I32">
    <cfRule type="cellIs" priority="1" dxfId="18" operator="equal" stopIfTrue="1">
      <formula>0</formula>
    </cfRule>
  </conditionalFormatting>
  <printOptions/>
  <pageMargins left="0.96" right="0.1968503937007874" top="0.42" bottom="0.2" header="0.31" footer="0.5118110236220472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5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9.125" style="1" customWidth="1"/>
    <col min="2" max="2" width="18.75390625" style="1" customWidth="1"/>
    <col min="3" max="3" width="6.25390625" style="1" customWidth="1"/>
    <col min="4" max="4" width="11.25390625" style="1" customWidth="1"/>
    <col min="5" max="5" width="2.75390625" style="1" customWidth="1"/>
    <col min="6" max="6" width="10.25390625" style="1" customWidth="1"/>
    <col min="7" max="7" width="18.75390625" style="1" customWidth="1"/>
    <col min="8" max="8" width="6.375" style="1" customWidth="1"/>
    <col min="9" max="9" width="11.25390625" style="1" customWidth="1"/>
    <col min="10" max="10" width="9.125" style="1" customWidth="1"/>
    <col min="11" max="16384" width="9.00390625" style="1" customWidth="1"/>
  </cols>
  <sheetData>
    <row r="1" spans="1:10" ht="38.2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7" customHeight="1">
      <c r="A2" s="55" t="s">
        <v>54</v>
      </c>
      <c r="B2" s="65" t="s">
        <v>89</v>
      </c>
      <c r="C2" s="56" t="s">
        <v>90</v>
      </c>
      <c r="D2" s="56"/>
      <c r="E2" s="56"/>
      <c r="F2" s="56"/>
      <c r="G2" s="56" t="s">
        <v>88</v>
      </c>
      <c r="H2" s="56"/>
      <c r="I2" s="56"/>
      <c r="J2" s="56"/>
    </row>
    <row r="3" spans="1:10" s="2" customFormat="1" ht="27" customHeight="1">
      <c r="A3" s="138" t="s">
        <v>0</v>
      </c>
      <c r="B3" s="142"/>
      <c r="C3" s="143"/>
      <c r="D3" s="143"/>
      <c r="E3" s="144"/>
      <c r="F3" s="13" t="s">
        <v>1</v>
      </c>
      <c r="G3" s="135"/>
      <c r="H3" s="136"/>
      <c r="I3" s="136"/>
      <c r="J3" s="136"/>
    </row>
    <row r="4" spans="1:10" s="2" customFormat="1" ht="27" customHeight="1">
      <c r="A4" s="138"/>
      <c r="B4" s="145"/>
      <c r="C4" s="146"/>
      <c r="D4" s="146"/>
      <c r="E4" s="147"/>
      <c r="F4" s="63" t="s">
        <v>12</v>
      </c>
      <c r="G4" s="139"/>
      <c r="H4" s="140"/>
      <c r="I4" s="140"/>
      <c r="J4" s="141"/>
    </row>
    <row r="5" spans="1:10" s="2" customFormat="1" ht="22.5" customHeight="1">
      <c r="A5" s="137" t="s">
        <v>91</v>
      </c>
      <c r="B5" s="103"/>
      <c r="C5" s="103"/>
      <c r="D5" s="48"/>
      <c r="F5" s="137" t="s">
        <v>2</v>
      </c>
      <c r="G5" s="103"/>
      <c r="H5" s="103"/>
      <c r="I5" s="103"/>
      <c r="J5" s="103"/>
    </row>
    <row r="6" spans="1:10" s="2" customFormat="1" ht="28.5" customHeight="1">
      <c r="A6" s="3"/>
      <c r="B6" s="3" t="s">
        <v>11</v>
      </c>
      <c r="C6" s="3" t="s">
        <v>3</v>
      </c>
      <c r="D6" s="49" t="s">
        <v>55</v>
      </c>
      <c r="F6" s="3"/>
      <c r="G6" s="3" t="s">
        <v>11</v>
      </c>
      <c r="H6" s="3" t="s">
        <v>3</v>
      </c>
      <c r="I6" s="49" t="s">
        <v>55</v>
      </c>
      <c r="J6" s="3" t="s">
        <v>4</v>
      </c>
    </row>
    <row r="7" spans="1:10" s="2" customFormat="1" ht="28.5" customHeight="1">
      <c r="A7" s="5" t="s">
        <v>13</v>
      </c>
      <c r="B7" s="8"/>
      <c r="C7" s="112"/>
      <c r="D7" s="112"/>
      <c r="F7" s="5" t="s">
        <v>5</v>
      </c>
      <c r="G7" s="8"/>
      <c r="H7" s="112"/>
      <c r="I7" s="110"/>
      <c r="J7" s="116">
        <v>0</v>
      </c>
    </row>
    <row r="8" spans="1:10" s="2" customFormat="1" ht="28.5" customHeight="1">
      <c r="A8" s="6">
        <v>1</v>
      </c>
      <c r="B8" s="16"/>
      <c r="C8" s="113"/>
      <c r="D8" s="113"/>
      <c r="F8" s="6">
        <v>1</v>
      </c>
      <c r="G8" s="16"/>
      <c r="H8" s="113"/>
      <c r="I8" s="111"/>
      <c r="J8" s="117"/>
    </row>
    <row r="9" spans="1:10" s="2" customFormat="1" ht="28.5" customHeight="1">
      <c r="A9" s="5" t="s">
        <v>14</v>
      </c>
      <c r="B9" s="8"/>
      <c r="C9" s="112"/>
      <c r="D9" s="112"/>
      <c r="F9" s="5" t="s">
        <v>5</v>
      </c>
      <c r="G9" s="8"/>
      <c r="H9" s="112"/>
      <c r="I9" s="110"/>
      <c r="J9" s="116">
        <v>0</v>
      </c>
    </row>
    <row r="10" spans="1:10" s="2" customFormat="1" ht="28.5" customHeight="1" thickBot="1">
      <c r="A10" s="6">
        <v>2</v>
      </c>
      <c r="B10" s="16"/>
      <c r="C10" s="113"/>
      <c r="D10" s="113"/>
      <c r="F10" s="14">
        <v>2</v>
      </c>
      <c r="G10" s="17"/>
      <c r="H10" s="125"/>
      <c r="I10" s="131"/>
      <c r="J10" s="126"/>
    </row>
    <row r="11" spans="1:10" s="2" customFormat="1" ht="28.5" customHeight="1" thickTop="1">
      <c r="A11" s="5" t="s">
        <v>14</v>
      </c>
      <c r="B11" s="8"/>
      <c r="C11" s="112"/>
      <c r="D11" s="112"/>
      <c r="F11" s="11" t="s">
        <v>5</v>
      </c>
      <c r="G11" s="9"/>
      <c r="H11" s="121"/>
      <c r="I11" s="123"/>
      <c r="J11" s="122">
        <v>0</v>
      </c>
    </row>
    <row r="12" spans="1:10" s="2" customFormat="1" ht="28.5" customHeight="1">
      <c r="A12" s="6">
        <v>3</v>
      </c>
      <c r="B12" s="16"/>
      <c r="C12" s="113"/>
      <c r="D12" s="113"/>
      <c r="F12" s="6">
        <v>3</v>
      </c>
      <c r="G12" s="16"/>
      <c r="H12" s="113"/>
      <c r="I12" s="111"/>
      <c r="J12" s="117"/>
    </row>
    <row r="13" spans="1:10" s="2" customFormat="1" ht="28.5" customHeight="1">
      <c r="A13" s="5" t="s">
        <v>14</v>
      </c>
      <c r="B13" s="8"/>
      <c r="C13" s="112"/>
      <c r="D13" s="112"/>
      <c r="F13" s="5" t="s">
        <v>5</v>
      </c>
      <c r="G13" s="8"/>
      <c r="H13" s="112"/>
      <c r="I13" s="110"/>
      <c r="J13" s="116" t="s">
        <v>87</v>
      </c>
    </row>
    <row r="14" spans="1:10" s="2" customFormat="1" ht="28.5" customHeight="1">
      <c r="A14" s="6">
        <v>4</v>
      </c>
      <c r="B14" s="16"/>
      <c r="C14" s="113"/>
      <c r="D14" s="113"/>
      <c r="F14" s="6">
        <v>4</v>
      </c>
      <c r="G14" s="16"/>
      <c r="H14" s="113"/>
      <c r="I14" s="111"/>
      <c r="J14" s="117"/>
    </row>
    <row r="15" spans="1:10" s="2" customFormat="1" ht="28.5" customHeight="1">
      <c r="A15" s="5" t="s">
        <v>14</v>
      </c>
      <c r="B15" s="8"/>
      <c r="C15" s="112"/>
      <c r="D15" s="112"/>
      <c r="F15" s="132" t="s">
        <v>6</v>
      </c>
      <c r="G15" s="132"/>
      <c r="H15" s="132"/>
      <c r="I15" s="132"/>
      <c r="J15" s="132"/>
    </row>
    <row r="16" spans="1:10" s="2" customFormat="1" ht="28.5" customHeight="1">
      <c r="A16" s="6">
        <v>5</v>
      </c>
      <c r="B16" s="16"/>
      <c r="C16" s="113"/>
      <c r="D16" s="113"/>
      <c r="F16" s="10"/>
      <c r="G16" s="3" t="s">
        <v>11</v>
      </c>
      <c r="H16" s="3" t="s">
        <v>3</v>
      </c>
      <c r="I16" s="49" t="s">
        <v>55</v>
      </c>
      <c r="J16" s="3" t="s">
        <v>4</v>
      </c>
    </row>
    <row r="17" spans="1:10" s="2" customFormat="1" ht="28.5" customHeight="1">
      <c r="A17" s="5" t="s">
        <v>14</v>
      </c>
      <c r="B17" s="8"/>
      <c r="C17" s="112"/>
      <c r="D17" s="112"/>
      <c r="F17" s="114" t="s">
        <v>7</v>
      </c>
      <c r="G17" s="8"/>
      <c r="H17" s="112"/>
      <c r="I17" s="110"/>
      <c r="J17" s="116">
        <v>0</v>
      </c>
    </row>
    <row r="18" spans="1:10" s="2" customFormat="1" ht="28.5" customHeight="1">
      <c r="A18" s="6">
        <v>6</v>
      </c>
      <c r="B18" s="16"/>
      <c r="C18" s="113"/>
      <c r="D18" s="113"/>
      <c r="F18" s="115"/>
      <c r="G18" s="16"/>
      <c r="H18" s="113"/>
      <c r="I18" s="111"/>
      <c r="J18" s="117"/>
    </row>
    <row r="19" spans="1:10" s="2" customFormat="1" ht="28.5" customHeight="1">
      <c r="A19" s="5" t="s">
        <v>14</v>
      </c>
      <c r="B19" s="8" t="s">
        <v>87</v>
      </c>
      <c r="C19" s="112" t="s">
        <v>87</v>
      </c>
      <c r="D19" s="112" t="s">
        <v>87</v>
      </c>
      <c r="F19" s="115">
        <v>1</v>
      </c>
      <c r="G19" s="8"/>
      <c r="H19" s="112"/>
      <c r="I19" s="110"/>
      <c r="J19" s="116">
        <v>0</v>
      </c>
    </row>
    <row r="20" spans="1:10" s="2" customFormat="1" ht="28.5" customHeight="1">
      <c r="A20" s="6">
        <v>7</v>
      </c>
      <c r="B20" s="16" t="s">
        <v>87</v>
      </c>
      <c r="C20" s="113"/>
      <c r="D20" s="113"/>
      <c r="F20" s="118"/>
      <c r="G20" s="16"/>
      <c r="H20" s="113"/>
      <c r="I20" s="111"/>
      <c r="J20" s="117"/>
    </row>
    <row r="21" spans="1:10" s="2" customFormat="1" ht="28.5" customHeight="1">
      <c r="A21" s="127"/>
      <c r="B21" s="22"/>
      <c r="C21" s="129"/>
      <c r="D21" s="23"/>
      <c r="F21" s="114" t="s">
        <v>7</v>
      </c>
      <c r="G21" s="8"/>
      <c r="H21" s="112"/>
      <c r="I21" s="110"/>
      <c r="J21" s="116">
        <v>0</v>
      </c>
    </row>
    <row r="22" spans="1:10" s="2" customFormat="1" ht="28.5" customHeight="1">
      <c r="A22" s="128"/>
      <c r="B22" s="23"/>
      <c r="C22" s="130"/>
      <c r="D22" s="23"/>
      <c r="F22" s="115"/>
      <c r="G22" s="16"/>
      <c r="H22" s="113"/>
      <c r="I22" s="111"/>
      <c r="J22" s="117"/>
    </row>
    <row r="23" spans="6:10" s="2" customFormat="1" ht="28.5" customHeight="1">
      <c r="F23" s="115">
        <v>2</v>
      </c>
      <c r="G23" s="8"/>
      <c r="H23" s="112"/>
      <c r="I23" s="110"/>
      <c r="J23" s="116">
        <v>0</v>
      </c>
    </row>
    <row r="24" spans="6:12" s="2" customFormat="1" ht="28.5" customHeight="1" thickBot="1">
      <c r="F24" s="124"/>
      <c r="G24" s="18"/>
      <c r="H24" s="125"/>
      <c r="I24" s="131"/>
      <c r="J24" s="126"/>
      <c r="L24" s="20"/>
    </row>
    <row r="25" spans="1:10" s="2" customFormat="1" ht="28.5" customHeight="1" thickTop="1">
      <c r="A25" s="120"/>
      <c r="B25" s="120"/>
      <c r="C25" s="120"/>
      <c r="F25" s="115" t="s">
        <v>7</v>
      </c>
      <c r="G25" s="9"/>
      <c r="H25" s="121"/>
      <c r="I25" s="123"/>
      <c r="J25" s="122">
        <v>0</v>
      </c>
    </row>
    <row r="26" spans="1:10" s="2" customFormat="1" ht="28.5" customHeight="1">
      <c r="A26" s="120"/>
      <c r="B26" s="120"/>
      <c r="C26" s="120"/>
      <c r="F26" s="115"/>
      <c r="G26" s="16"/>
      <c r="H26" s="113"/>
      <c r="I26" s="111"/>
      <c r="J26" s="117"/>
    </row>
    <row r="27" spans="1:10" s="2" customFormat="1" ht="28.5" customHeight="1">
      <c r="A27" s="120"/>
      <c r="B27" s="120"/>
      <c r="C27" s="120"/>
      <c r="F27" s="115">
        <v>3</v>
      </c>
      <c r="G27" s="8"/>
      <c r="H27" s="112"/>
      <c r="I27" s="110"/>
      <c r="J27" s="116">
        <v>0</v>
      </c>
    </row>
    <row r="28" spans="6:10" s="2" customFormat="1" ht="28.5" customHeight="1">
      <c r="F28" s="118"/>
      <c r="G28" s="16"/>
      <c r="H28" s="113"/>
      <c r="I28" s="111"/>
      <c r="J28" s="117"/>
    </row>
    <row r="29" spans="6:10" s="2" customFormat="1" ht="28.5" customHeight="1">
      <c r="F29" s="114" t="s">
        <v>7</v>
      </c>
      <c r="G29" s="8"/>
      <c r="H29" s="112"/>
      <c r="I29" s="110"/>
      <c r="J29" s="116">
        <v>0</v>
      </c>
    </row>
    <row r="30" spans="6:10" s="2" customFormat="1" ht="28.5" customHeight="1">
      <c r="F30" s="115"/>
      <c r="G30" s="16"/>
      <c r="H30" s="113"/>
      <c r="I30" s="111"/>
      <c r="J30" s="117"/>
    </row>
    <row r="31" spans="1:10" s="2" customFormat="1" ht="28.5" customHeight="1">
      <c r="A31" s="19" t="s">
        <v>8</v>
      </c>
      <c r="F31" s="115">
        <v>4</v>
      </c>
      <c r="G31" s="8"/>
      <c r="H31" s="112"/>
      <c r="I31" s="110"/>
      <c r="J31" s="116">
        <v>0</v>
      </c>
    </row>
    <row r="32" spans="2:10" s="2" customFormat="1" ht="28.5" customHeight="1">
      <c r="B32" s="15" t="s">
        <v>92</v>
      </c>
      <c r="F32" s="118"/>
      <c r="G32" s="16"/>
      <c r="H32" s="113"/>
      <c r="I32" s="111"/>
      <c r="J32" s="117"/>
    </row>
    <row r="33" spans="1:11" s="2" customFormat="1" ht="38.25" customHeight="1">
      <c r="A33" s="119" t="s">
        <v>56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21"/>
    </row>
    <row r="34" s="2" customFormat="1" ht="6.75" customHeight="1">
      <c r="B34" s="4"/>
    </row>
    <row r="35" spans="1:10" s="2" customFormat="1" ht="16.5" customHeight="1">
      <c r="A35" s="12" t="s">
        <v>9</v>
      </c>
      <c r="B35" s="99" t="s">
        <v>93</v>
      </c>
      <c r="C35" s="100"/>
      <c r="D35" s="100"/>
      <c r="E35" s="100"/>
      <c r="F35" s="100"/>
      <c r="G35" s="100"/>
      <c r="H35" s="100"/>
      <c r="I35" s="100"/>
      <c r="J35" s="101"/>
    </row>
    <row r="36" spans="1:10" s="2" customFormat="1" ht="16.5" customHeight="1">
      <c r="A36" s="7" t="s">
        <v>10</v>
      </c>
      <c r="B36" s="102"/>
      <c r="C36" s="103"/>
      <c r="D36" s="103"/>
      <c r="E36" s="103"/>
      <c r="F36" s="103"/>
      <c r="G36" s="103"/>
      <c r="H36" s="103"/>
      <c r="I36" s="103"/>
      <c r="J36" s="104"/>
    </row>
    <row r="37" s="2" customFormat="1" ht="16.5" customHeight="1"/>
    <row r="38" spans="1:11" ht="16.5" customHeight="1">
      <c r="A38" s="12" t="s">
        <v>57</v>
      </c>
      <c r="B38" s="99" t="s">
        <v>94</v>
      </c>
      <c r="C38" s="100"/>
      <c r="D38" s="100"/>
      <c r="E38" s="100"/>
      <c r="F38" s="100"/>
      <c r="G38" s="100"/>
      <c r="H38" s="100"/>
      <c r="I38" s="100"/>
      <c r="J38" s="101"/>
      <c r="K38" s="2"/>
    </row>
    <row r="39" spans="1:10" ht="16.5" customHeight="1">
      <c r="A39" s="7" t="s">
        <v>10</v>
      </c>
      <c r="B39" s="102"/>
      <c r="C39" s="103"/>
      <c r="D39" s="103"/>
      <c r="E39" s="103"/>
      <c r="F39" s="103"/>
      <c r="G39" s="103"/>
      <c r="H39" s="103"/>
      <c r="I39" s="103"/>
      <c r="J39" s="104"/>
    </row>
    <row r="40" ht="16.5" customHeight="1"/>
    <row r="41" spans="1:11" ht="16.5" customHeight="1">
      <c r="A41" s="105" t="s">
        <v>59</v>
      </c>
      <c r="B41" s="99"/>
      <c r="C41" s="100"/>
      <c r="D41" s="100"/>
      <c r="E41" s="100"/>
      <c r="F41" s="100"/>
      <c r="G41" s="100"/>
      <c r="H41" s="100"/>
      <c r="I41" s="100"/>
      <c r="J41" s="101"/>
      <c r="K41" s="2"/>
    </row>
    <row r="42" spans="1:10" ht="16.5" customHeight="1">
      <c r="A42" s="106"/>
      <c r="B42" s="102"/>
      <c r="C42" s="103"/>
      <c r="D42" s="103"/>
      <c r="E42" s="103"/>
      <c r="F42" s="103"/>
      <c r="G42" s="103"/>
      <c r="H42" s="103"/>
      <c r="I42" s="103"/>
      <c r="J42" s="104"/>
    </row>
    <row r="43" ht="16.5" customHeight="1"/>
    <row r="44" spans="1:11" ht="16.5" customHeight="1">
      <c r="A44" s="107" t="s">
        <v>60</v>
      </c>
      <c r="B44" s="108"/>
      <c r="C44" s="109"/>
      <c r="D44" s="57" t="s">
        <v>62</v>
      </c>
      <c r="E44" s="57"/>
      <c r="F44" s="57"/>
      <c r="G44" s="57"/>
      <c r="H44" s="57"/>
      <c r="I44" s="57"/>
      <c r="J44" s="58"/>
      <c r="K44" s="2"/>
    </row>
    <row r="45" spans="1:10" ht="16.5" customHeight="1">
      <c r="A45" s="61"/>
      <c r="B45" s="62"/>
      <c r="C45" s="60" t="s">
        <v>61</v>
      </c>
      <c r="D45" s="59" t="s">
        <v>63</v>
      </c>
      <c r="E45" s="59" t="s">
        <v>64</v>
      </c>
      <c r="F45" s="59"/>
      <c r="G45" s="59" t="s">
        <v>65</v>
      </c>
      <c r="H45" s="103"/>
      <c r="I45" s="103"/>
      <c r="J45" s="60" t="s">
        <v>66</v>
      </c>
    </row>
  </sheetData>
  <sheetProtection/>
  <mergeCells count="78">
    <mergeCell ref="H45:I45"/>
    <mergeCell ref="A33:J33"/>
    <mergeCell ref="B35:J36"/>
    <mergeCell ref="B38:J39"/>
    <mergeCell ref="A41:A42"/>
    <mergeCell ref="B41:J42"/>
    <mergeCell ref="A44:C44"/>
    <mergeCell ref="F29:F30"/>
    <mergeCell ref="H29:H30"/>
    <mergeCell ref="I29:I30"/>
    <mergeCell ref="J29:J30"/>
    <mergeCell ref="F31:F32"/>
    <mergeCell ref="H31:H32"/>
    <mergeCell ref="I31:I32"/>
    <mergeCell ref="J31:J32"/>
    <mergeCell ref="A25:C26"/>
    <mergeCell ref="F25:F26"/>
    <mergeCell ref="H25:H26"/>
    <mergeCell ref="I25:I26"/>
    <mergeCell ref="J25:J26"/>
    <mergeCell ref="A27:C27"/>
    <mergeCell ref="F27:F28"/>
    <mergeCell ref="H27:H28"/>
    <mergeCell ref="I27:I28"/>
    <mergeCell ref="J27:J28"/>
    <mergeCell ref="C21:C22"/>
    <mergeCell ref="F21:F22"/>
    <mergeCell ref="H21:H22"/>
    <mergeCell ref="I21:I22"/>
    <mergeCell ref="J21:J22"/>
    <mergeCell ref="F23:F24"/>
    <mergeCell ref="H23:H24"/>
    <mergeCell ref="I23:I24"/>
    <mergeCell ref="J23:J24"/>
    <mergeCell ref="C19:C20"/>
    <mergeCell ref="D19:D20"/>
    <mergeCell ref="F19:F20"/>
    <mergeCell ref="H19:H20"/>
    <mergeCell ref="I19:I20"/>
    <mergeCell ref="J19:J20"/>
    <mergeCell ref="C17:C18"/>
    <mergeCell ref="D17:D18"/>
    <mergeCell ref="F17:F18"/>
    <mergeCell ref="H17:H18"/>
    <mergeCell ref="I17:I18"/>
    <mergeCell ref="J17:J18"/>
    <mergeCell ref="H13:H14"/>
    <mergeCell ref="I13:I14"/>
    <mergeCell ref="J13:J14"/>
    <mergeCell ref="C15:C16"/>
    <mergeCell ref="D15:D16"/>
    <mergeCell ref="F15:J15"/>
    <mergeCell ref="C11:C12"/>
    <mergeCell ref="D11:D12"/>
    <mergeCell ref="H11:H12"/>
    <mergeCell ref="I11:I12"/>
    <mergeCell ref="J11:J12"/>
    <mergeCell ref="I9:I10"/>
    <mergeCell ref="H9:H10"/>
    <mergeCell ref="J9:J10"/>
    <mergeCell ref="G4:J4"/>
    <mergeCell ref="A5:C5"/>
    <mergeCell ref="F5:J5"/>
    <mergeCell ref="C7:C8"/>
    <mergeCell ref="D7:D8"/>
    <mergeCell ref="H7:H8"/>
    <mergeCell ref="I7:I8"/>
    <mergeCell ref="J7:J8"/>
    <mergeCell ref="A1:J1"/>
    <mergeCell ref="G3:J3"/>
    <mergeCell ref="A3:A4"/>
    <mergeCell ref="B3:E3"/>
    <mergeCell ref="B4:E4"/>
    <mergeCell ref="A21:A22"/>
    <mergeCell ref="C13:C14"/>
    <mergeCell ref="D13:D14"/>
    <mergeCell ref="C9:C10"/>
    <mergeCell ref="D9:D10"/>
  </mergeCells>
  <conditionalFormatting sqref="J7:J14">
    <cfRule type="cellIs" priority="6" dxfId="18" operator="equal" stopIfTrue="1">
      <formula>0</formula>
    </cfRule>
  </conditionalFormatting>
  <conditionalFormatting sqref="J17:J32">
    <cfRule type="cellIs" priority="5" dxfId="18" operator="equal" stopIfTrue="1">
      <formula>0</formula>
    </cfRule>
  </conditionalFormatting>
  <conditionalFormatting sqref="G4:J4">
    <cfRule type="cellIs" priority="4" dxfId="18" operator="equal" stopIfTrue="1">
      <formula>0</formula>
    </cfRule>
  </conditionalFormatting>
  <conditionalFormatting sqref="D7:D20">
    <cfRule type="cellIs" priority="3" dxfId="18" operator="equal" stopIfTrue="1">
      <formula>0</formula>
    </cfRule>
  </conditionalFormatting>
  <conditionalFormatting sqref="I7:I14">
    <cfRule type="cellIs" priority="2" dxfId="18" operator="equal" stopIfTrue="1">
      <formula>0</formula>
    </cfRule>
  </conditionalFormatting>
  <conditionalFormatting sqref="I17:I32">
    <cfRule type="cellIs" priority="1" dxfId="18" operator="equal" stopIfTrue="1">
      <formula>0</formula>
    </cfRule>
  </conditionalFormatting>
  <printOptions/>
  <pageMargins left="1.15" right="0.1968503937007874" top="0.33" bottom="0.2" header="0.27" footer="0.25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 yosinori</dc:creator>
  <cp:keywords/>
  <dc:description/>
  <cp:lastModifiedBy>佐藤　雄吾</cp:lastModifiedBy>
  <cp:lastPrinted>2017-07-28T06:13:46Z</cp:lastPrinted>
  <dcterms:created xsi:type="dcterms:W3CDTF">2003-12-04T01:24:06Z</dcterms:created>
  <dcterms:modified xsi:type="dcterms:W3CDTF">2017-07-31T01:25:39Z</dcterms:modified>
  <cp:category/>
  <cp:version/>
  <cp:contentType/>
  <cp:contentStatus/>
</cp:coreProperties>
</file>